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xr:revisionPtr revIDLastSave="0" documentId="13_ncr:1_{BD195E5A-C60A-4C5D-84DD-2F35158E49B8}" xr6:coauthVersionLast="45" xr6:coauthVersionMax="45" xr10:uidLastSave="{00000000-0000-0000-0000-000000000000}"/>
  <bookViews>
    <workbookView xWindow="-120" yWindow="-120" windowWidth="29040" windowHeight="15840" firstSheet="4" activeTab="7" xr2:uid="{00000000-000D-0000-FFFF-FFFF00000000}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  <sheet name="List1" sheetId="9" r:id="rId9"/>
    <sheet name="List2" sheetId="10" r:id="rId10"/>
    <sheet name="List3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3" i="3" l="1"/>
  <c r="W32" i="3"/>
  <c r="W31" i="3"/>
  <c r="W30" i="3"/>
  <c r="W29" i="3"/>
  <c r="W28" i="3"/>
  <c r="M424" i="8"/>
  <c r="M425" i="8"/>
  <c r="M426" i="8"/>
  <c r="M427" i="8"/>
  <c r="M428" i="8"/>
  <c r="M431" i="8"/>
  <c r="L428" i="8"/>
  <c r="L427" i="8"/>
  <c r="L426" i="8"/>
  <c r="V21" i="7"/>
  <c r="V20" i="7"/>
  <c r="V19" i="7"/>
  <c r="V18" i="7"/>
  <c r="V17" i="7"/>
  <c r="V16" i="7"/>
  <c r="V15" i="7"/>
  <c r="V13" i="7"/>
  <c r="V12" i="7"/>
  <c r="P11" i="7"/>
  <c r="T12" i="7"/>
  <c r="R12" i="7"/>
  <c r="P12" i="7"/>
  <c r="T14" i="7"/>
  <c r="T11" i="7" s="1"/>
  <c r="V11" i="7" s="1"/>
  <c r="R14" i="7"/>
  <c r="R11" i="7" s="1"/>
  <c r="P14" i="7"/>
  <c r="V14" i="7" l="1"/>
  <c r="L432" i="8"/>
  <c r="M432" i="8" s="1"/>
  <c r="L145" i="8"/>
  <c r="M373" i="8"/>
  <c r="M371" i="8"/>
  <c r="M390" i="8"/>
  <c r="M122" i="8"/>
  <c r="M120" i="8"/>
  <c r="M145" i="8"/>
  <c r="L143" i="8"/>
  <c r="M143" i="8" s="1"/>
  <c r="M246" i="8"/>
  <c r="L253" i="8"/>
  <c r="M396" i="8"/>
  <c r="M394" i="8"/>
  <c r="M393" i="8"/>
  <c r="M392" i="8"/>
  <c r="M391" i="8"/>
  <c r="M389" i="8"/>
  <c r="M318" i="8"/>
  <c r="M317" i="8"/>
  <c r="M316" i="8"/>
  <c r="M315" i="8"/>
  <c r="M312" i="8"/>
  <c r="M304" i="8"/>
  <c r="M303" i="8"/>
  <c r="M276" i="8"/>
  <c r="M275" i="8"/>
  <c r="M273" i="8"/>
  <c r="M271" i="8"/>
  <c r="M270" i="8"/>
  <c r="M269" i="8"/>
  <c r="M268" i="8"/>
  <c r="M267" i="8"/>
  <c r="M265" i="8"/>
  <c r="M263" i="8"/>
  <c r="M261" i="8"/>
  <c r="M260" i="8"/>
  <c r="M258" i="8"/>
  <c r="M257" i="8"/>
  <c r="M256" i="8"/>
  <c r="M255" i="8"/>
  <c r="M253" i="8"/>
  <c r="M249" i="8"/>
  <c r="M248" i="8"/>
  <c r="M247" i="8"/>
  <c r="M245" i="8"/>
  <c r="M244" i="8"/>
  <c r="M242" i="8"/>
  <c r="M240" i="8"/>
  <c r="M239" i="8"/>
  <c r="M238" i="8"/>
  <c r="M237" i="8"/>
  <c r="M235" i="8"/>
  <c r="M233" i="8"/>
  <c r="M232" i="8"/>
  <c r="M230" i="8"/>
  <c r="M229" i="8"/>
  <c r="M226" i="8"/>
  <c r="M225" i="8"/>
  <c r="M224" i="8"/>
  <c r="M223" i="8"/>
  <c r="M221" i="8"/>
  <c r="M220" i="8"/>
  <c r="M217" i="8"/>
  <c r="M216" i="8"/>
  <c r="M212" i="8"/>
  <c r="M211" i="8"/>
  <c r="M210" i="8"/>
  <c r="M207" i="8"/>
  <c r="M209" i="8"/>
  <c r="M203" i="8"/>
  <c r="M202" i="8"/>
  <c r="M201" i="8"/>
  <c r="M200" i="8"/>
  <c r="M198" i="8"/>
  <c r="M196" i="8"/>
  <c r="M195" i="8"/>
  <c r="M194" i="8"/>
  <c r="M193" i="8"/>
  <c r="M192" i="8"/>
  <c r="M190" i="8"/>
  <c r="M187" i="8"/>
  <c r="M186" i="8"/>
  <c r="M185" i="8"/>
  <c r="M184" i="8"/>
  <c r="M183" i="8"/>
  <c r="M156" i="8"/>
  <c r="M148" i="8"/>
  <c r="M141" i="8"/>
  <c r="M139" i="8"/>
  <c r="M137" i="8"/>
  <c r="M136" i="8"/>
  <c r="M135" i="8"/>
  <c r="M134" i="8"/>
  <c r="M133" i="8"/>
  <c r="M132" i="8"/>
  <c r="M131" i="8"/>
  <c r="M129" i="8"/>
  <c r="M112" i="8"/>
  <c r="M126" i="8"/>
  <c r="M125" i="8"/>
  <c r="M124" i="8"/>
  <c r="M123" i="8"/>
  <c r="M127" i="8"/>
  <c r="M114" i="8"/>
  <c r="M113" i="8"/>
  <c r="M115" i="8"/>
  <c r="M111" i="8"/>
  <c r="M109" i="8"/>
  <c r="M108" i="8"/>
  <c r="M100" i="8"/>
  <c r="M98" i="8"/>
  <c r="M88" i="8"/>
  <c r="M83" i="8"/>
  <c r="M16" i="8"/>
  <c r="M14" i="8"/>
  <c r="M78" i="8"/>
  <c r="M77" i="8"/>
  <c r="M74" i="8"/>
  <c r="M72" i="8"/>
  <c r="M70" i="8"/>
  <c r="M67" i="8"/>
  <c r="M66" i="8"/>
  <c r="M54" i="8"/>
  <c r="M49" i="8"/>
  <c r="M47" i="8"/>
  <c r="M46" i="8"/>
  <c r="M45" i="8"/>
  <c r="M43" i="8"/>
  <c r="M40" i="8"/>
  <c r="M38" i="8"/>
  <c r="M37" i="8"/>
  <c r="M36" i="8"/>
  <c r="M34" i="8"/>
  <c r="M32" i="8"/>
  <c r="M30" i="8"/>
  <c r="M29" i="8"/>
  <c r="M26" i="8"/>
  <c r="M24" i="8"/>
  <c r="M23" i="8"/>
  <c r="M22" i="8"/>
  <c r="M21" i="8"/>
  <c r="M20" i="8"/>
  <c r="M19" i="8"/>
  <c r="M18" i="8"/>
  <c r="L69" i="8" l="1"/>
  <c r="M69" i="8" s="1"/>
  <c r="L14" i="8"/>
  <c r="L16" i="8"/>
  <c r="L18" i="8"/>
  <c r="L115" i="8" l="1"/>
  <c r="L260" i="8"/>
  <c r="L248" i="8"/>
  <c r="L111" i="8"/>
  <c r="L114" i="8"/>
  <c r="L78" i="8"/>
  <c r="L83" i="8"/>
  <c r="L88" i="8"/>
  <c r="L98" i="8"/>
  <c r="L100" i="8"/>
  <c r="L19" i="8"/>
  <c r="L22" i="8"/>
  <c r="L77" i="8" l="1"/>
  <c r="L212" i="8"/>
  <c r="L209" i="8" s="1"/>
  <c r="L216" i="8"/>
  <c r="L217" i="8"/>
  <c r="K136" i="8"/>
  <c r="J136" i="8"/>
  <c r="K69" i="8" l="1"/>
  <c r="J69" i="8"/>
  <c r="L74" i="8"/>
  <c r="L29" i="8"/>
  <c r="K29" i="8"/>
  <c r="J29" i="8"/>
  <c r="K23" i="8"/>
  <c r="L23" i="8"/>
  <c r="J23" i="8"/>
  <c r="W20" i="5" l="1"/>
  <c r="W18" i="5"/>
  <c r="W17" i="5"/>
  <c r="W16" i="5"/>
  <c r="U20" i="5"/>
  <c r="U18" i="5"/>
  <c r="U17" i="5"/>
  <c r="U16" i="5"/>
  <c r="Q40" i="4"/>
  <c r="Q39" i="4"/>
  <c r="Q38" i="4"/>
  <c r="Q37" i="4"/>
  <c r="Q36" i="4"/>
  <c r="Q35" i="4"/>
  <c r="Q34" i="4"/>
  <c r="Q33" i="4"/>
  <c r="Q32" i="4"/>
  <c r="Q31" i="4"/>
  <c r="Q27" i="4"/>
  <c r="Q26" i="4"/>
  <c r="Q25" i="4"/>
  <c r="Q22" i="4"/>
  <c r="Q17" i="4"/>
  <c r="Q16" i="4"/>
  <c r="Q15" i="4"/>
  <c r="Q14" i="4"/>
  <c r="Q13" i="4"/>
  <c r="Q12" i="4"/>
  <c r="M11" i="4"/>
  <c r="Q11" i="4" s="1"/>
  <c r="M25" i="4"/>
  <c r="K11" i="4"/>
  <c r="I11" i="4"/>
  <c r="K35" i="4"/>
  <c r="K31" i="4"/>
  <c r="K25" i="4"/>
  <c r="K16" i="4"/>
  <c r="K14" i="4"/>
  <c r="I14" i="4"/>
  <c r="I16" i="4"/>
  <c r="I25" i="4"/>
  <c r="I31" i="4"/>
  <c r="I35" i="4"/>
  <c r="W21" i="3"/>
  <c r="W20" i="3"/>
  <c r="W19" i="3"/>
  <c r="W18" i="3"/>
  <c r="Q17" i="3"/>
  <c r="Q16" i="3" s="1"/>
  <c r="S16" i="3"/>
  <c r="S17" i="3"/>
  <c r="W16" i="3" l="1"/>
  <c r="W17" i="3"/>
  <c r="W80" i="2"/>
  <c r="W24" i="2"/>
  <c r="W151" i="2"/>
  <c r="W150" i="2"/>
  <c r="W149" i="2"/>
  <c r="W144" i="2"/>
  <c r="W140" i="2"/>
  <c r="W139" i="2"/>
  <c r="W137" i="2"/>
  <c r="W135" i="2"/>
  <c r="W134" i="2"/>
  <c r="W133" i="2"/>
  <c r="W129" i="2"/>
  <c r="W127" i="2"/>
  <c r="W126" i="2"/>
  <c r="W123" i="2"/>
  <c r="W122" i="2"/>
  <c r="W119" i="2"/>
  <c r="W116" i="2"/>
  <c r="W109" i="2"/>
  <c r="W106" i="2"/>
  <c r="W99" i="2"/>
  <c r="W97" i="2"/>
  <c r="W87" i="2"/>
  <c r="W76" i="2"/>
  <c r="W75" i="2"/>
  <c r="W72" i="2"/>
  <c r="W70" i="2"/>
  <c r="W68" i="2"/>
  <c r="W67" i="2"/>
  <c r="W66" i="2"/>
  <c r="W64" i="2"/>
  <c r="W62" i="2"/>
  <c r="W61" i="2"/>
  <c r="W60" i="2"/>
  <c r="W57" i="2"/>
  <c r="W53" i="2"/>
  <c r="W50" i="2"/>
  <c r="W47" i="2"/>
  <c r="W46" i="2"/>
  <c r="W41" i="2"/>
  <c r="W39" i="2"/>
  <c r="W38" i="2"/>
  <c r="W36" i="2"/>
  <c r="W28" i="2"/>
  <c r="W27" i="2"/>
  <c r="W21" i="2"/>
  <c r="W18" i="2"/>
  <c r="W17" i="2"/>
  <c r="W16" i="2"/>
  <c r="U127" i="2"/>
  <c r="U64" i="2"/>
  <c r="U63" i="2"/>
  <c r="U62" i="2"/>
  <c r="U61" i="2"/>
  <c r="U60" i="2"/>
  <c r="U59" i="2"/>
  <c r="U58" i="2"/>
  <c r="U57" i="2"/>
  <c r="U45" i="2"/>
  <c r="U44" i="2"/>
  <c r="U43" i="2"/>
  <c r="U42" i="2"/>
  <c r="U40" i="2"/>
  <c r="U29" i="2"/>
  <c r="U26" i="2"/>
  <c r="U25" i="2"/>
  <c r="U23" i="2"/>
  <c r="U148" i="2"/>
  <c r="U132" i="2"/>
  <c r="U131" i="2"/>
  <c r="U130" i="2"/>
  <c r="U129" i="2"/>
  <c r="U141" i="2"/>
  <c r="U152" i="2"/>
  <c r="U151" i="2"/>
  <c r="U149" i="2"/>
  <c r="U147" i="2"/>
  <c r="U146" i="2"/>
  <c r="U145" i="2"/>
  <c r="U142" i="2"/>
  <c r="U128" i="2"/>
  <c r="U125" i="2"/>
  <c r="U124" i="2"/>
  <c r="U110" i="2"/>
  <c r="U109" i="2"/>
  <c r="U106" i="2"/>
  <c r="U105" i="2"/>
  <c r="U104" i="2"/>
  <c r="U103" i="2"/>
  <c r="U102" i="2"/>
  <c r="U101" i="2"/>
  <c r="U100" i="2"/>
  <c r="U98" i="2"/>
  <c r="U96" i="2"/>
  <c r="U95" i="2"/>
  <c r="U94" i="2"/>
  <c r="U92" i="2"/>
  <c r="U91" i="2"/>
  <c r="U90" i="2"/>
  <c r="U89" i="2"/>
  <c r="U88" i="2"/>
  <c r="U85" i="2"/>
  <c r="U84" i="2"/>
  <c r="U83" i="2"/>
  <c r="U81" i="2"/>
  <c r="U79" i="2"/>
  <c r="U78" i="2"/>
  <c r="U77" i="2"/>
  <c r="U74" i="2"/>
  <c r="U73" i="2"/>
  <c r="U71" i="2"/>
  <c r="U69" i="2"/>
  <c r="U55" i="2"/>
  <c r="U54" i="2"/>
  <c r="U51" i="2"/>
  <c r="U49" i="2"/>
  <c r="U48" i="2"/>
  <c r="U19" i="2"/>
  <c r="M150" i="2" l="1"/>
  <c r="U150" i="2" s="1"/>
  <c r="M140" i="2"/>
  <c r="U140" i="2" s="1"/>
  <c r="M144" i="2"/>
  <c r="U144" i="2" s="1"/>
  <c r="M126" i="2"/>
  <c r="U126" i="2" s="1"/>
  <c r="M123" i="2"/>
  <c r="M97" i="2"/>
  <c r="U97" i="2" s="1"/>
  <c r="M99" i="2"/>
  <c r="U99" i="2" s="1"/>
  <c r="M87" i="2"/>
  <c r="U87" i="2" s="1"/>
  <c r="M80" i="2"/>
  <c r="U80" i="2" s="1"/>
  <c r="M76" i="2"/>
  <c r="U76" i="2" s="1"/>
  <c r="M70" i="2"/>
  <c r="U70" i="2" s="1"/>
  <c r="M72" i="2"/>
  <c r="U72" i="2" s="1"/>
  <c r="M68" i="2"/>
  <c r="U68" i="2" s="1"/>
  <c r="M53" i="2"/>
  <c r="U53" i="2" s="1"/>
  <c r="M50" i="2"/>
  <c r="U50" i="2" s="1"/>
  <c r="M47" i="2"/>
  <c r="U47" i="2" s="1"/>
  <c r="M41" i="2"/>
  <c r="U41" i="2" s="1"/>
  <c r="M39" i="2"/>
  <c r="M28" i="2"/>
  <c r="M24" i="2"/>
  <c r="U24" i="2" s="1"/>
  <c r="M21" i="2"/>
  <c r="U21" i="2" s="1"/>
  <c r="M18" i="2"/>
  <c r="M27" i="2" l="1"/>
  <c r="U27" i="2" s="1"/>
  <c r="U28" i="2"/>
  <c r="M38" i="2"/>
  <c r="U38" i="2" s="1"/>
  <c r="U39" i="2"/>
  <c r="M122" i="2"/>
  <c r="U122" i="2" s="1"/>
  <c r="U123" i="2"/>
  <c r="M17" i="2"/>
  <c r="U18" i="2"/>
  <c r="M67" i="2"/>
  <c r="U67" i="2" s="1"/>
  <c r="M133" i="2"/>
  <c r="U133" i="2" s="1"/>
  <c r="M139" i="2"/>
  <c r="U139" i="2" s="1"/>
  <c r="M46" i="2"/>
  <c r="U46" i="2" s="1"/>
  <c r="M75" i="2"/>
  <c r="W22" i="1"/>
  <c r="W21" i="1"/>
  <c r="W20" i="1"/>
  <c r="W19" i="1"/>
  <c r="U30" i="1"/>
  <c r="U28" i="1"/>
  <c r="U27" i="1"/>
  <c r="U22" i="1"/>
  <c r="U21" i="1"/>
  <c r="U20" i="1"/>
  <c r="U19" i="1"/>
  <c r="W18" i="1"/>
  <c r="U18" i="1"/>
  <c r="W16" i="1"/>
  <c r="U16" i="1"/>
  <c r="S22" i="1"/>
  <c r="S21" i="1"/>
  <c r="S18" i="1"/>
  <c r="U17" i="2" l="1"/>
  <c r="M16" i="2"/>
  <c r="U16" i="2" s="1"/>
  <c r="M66" i="2"/>
  <c r="U66" i="2" s="1"/>
  <c r="U75" i="2"/>
  <c r="L136" i="8"/>
  <c r="L68" i="8"/>
  <c r="M68" i="8" l="1"/>
  <c r="L65" i="8"/>
  <c r="M65" i="8" l="1"/>
  <c r="L64" i="8"/>
  <c r="M64" i="8" l="1"/>
  <c r="L62" i="8"/>
  <c r="M62" i="8" l="1"/>
  <c r="M60" i="8" l="1"/>
  <c r="L418" i="8"/>
  <c r="M418" i="8" s="1"/>
  <c r="L13" i="8"/>
  <c r="M13" i="8" s="1"/>
</calcChain>
</file>

<file path=xl/sharedStrings.xml><?xml version="1.0" encoding="utf-8"?>
<sst xmlns="http://schemas.openxmlformats.org/spreadsheetml/2006/main" count="1191" uniqueCount="571">
  <si>
    <t/>
  </si>
  <si>
    <t>Izvještaj o izvršenju proračuna</t>
  </si>
  <si>
    <t>Račun / opis</t>
  </si>
  <si>
    <t>Izvršenje 2017.</t>
  </si>
  <si>
    <t>Izvršenje 2018.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</si>
  <si>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</si>
  <si>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</si>
  <si>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</si>
  <si>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</si>
  <si>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</si>
  <si>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</si>
  <si>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</si>
  <si>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</si>
  <si>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</si>
  <si>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>6 Prihodi poslovanja</t>
  </si>
  <si>
    <t>7 Prihodi od prodaje nefinancijske imovine</t>
  </si>
  <si>
    <t>10,000.00</t>
  </si>
  <si>
    <t xml:space="preserve"> UKUPNI PRIHODI</t>
  </si>
  <si>
    <t>3 Rashodi poslovanja</t>
  </si>
  <si>
    <t>4 Rashodi za nabavu nefinancijske imovine</t>
  </si>
  <si>
    <t xml:space="preserve"> UKUPNI RASHODI</t>
  </si>
  <si>
    <t>11,568,800.43</t>
  </si>
  <si>
    <t>98.23%</t>
  </si>
  <si>
    <t xml:space="preserve"> VIŠAK / MANJAK</t>
  </si>
  <si>
    <t>B. RAČUN ZADUŽIVANJA / FINANCIRANJA</t>
  </si>
  <si>
    <t>8 Primici od financijske imovine i zaduživanja</t>
  </si>
  <si>
    <t>0.00</t>
  </si>
  <si>
    <t>0.00%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</si>
  <si>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</si>
  <si>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</si>
  <si>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</si>
  <si>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</si>
  <si>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</si>
  <si>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</si>
  <si>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</si>
  <si>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61 Prihodi od poreza</t>
  </si>
  <si>
    <t>611 Porez i prirez na dohodak</t>
  </si>
  <si>
    <t>6111 Porez i prirez na dohodak od nesamostalnog rada</t>
  </si>
  <si>
    <t>6113 Porez i prirez na dohodak od imovine i imovinskih prava</t>
  </si>
  <si>
    <t>613 Porezi na imovinu</t>
  </si>
  <si>
    <t>6131 Stalni porezi na nepokretnu imovinu (zemlju, zgrade, kuce i ostalo)</t>
  </si>
  <si>
    <t>6134 Povremeni porezi na imovinu</t>
  </si>
  <si>
    <t>614 Porezi na robu i usluge</t>
  </si>
  <si>
    <t>6142 Porez na promet</t>
  </si>
  <si>
    <t>6145 Porezi na korištenje dobara ili izvodenje aktivnosti</t>
  </si>
  <si>
    <t>63 Pomoci iz inozemstva i od subjekata unutar opceg proracuna</t>
  </si>
  <si>
    <t>633 Pomoci proracunu iz drugih proracuna</t>
  </si>
  <si>
    <t>6331 Tekuce pomoci proracunu iz drugih proracuna</t>
  </si>
  <si>
    <t>6332 Kapitalne pomoci proracunu iz drugih proracuna</t>
  </si>
  <si>
    <t>634 Pomoci od izvanproracunskih korisnika</t>
  </si>
  <si>
    <t>6341 Tekuce pomoci od izvanproracunskih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</si>
  <si>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</si>
  <si>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</si>
  <si>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koji im nije nadležan</t>
  </si>
  <si>
    <t>638 Pomoci iz državnog proracuna temeljem prijenosa EU sredstava</t>
  </si>
  <si>
    <t>6382 Kapitalne pomoci iz državnog proracuna temeljem prijenosa EU sredstava</t>
  </si>
  <si>
    <t>64 Prihodi od imovine</t>
  </si>
  <si>
    <t>641 Prihodi od financijske imovine</t>
  </si>
  <si>
    <t>6413 Kamate na orocena sredstva i depozite po videnju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</si>
  <si>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</si>
  <si>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</si>
  <si>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</si>
  <si>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</si>
  <si>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 xml:space="preserve">6429 Ostali prihodi od nefinancijske imovine                                                             </t>
  </si>
  <si>
    <t>65 Prihodi od upravnih i administrativnih pristojbi, pristojbi po posebnim propisima i naknada</t>
  </si>
  <si>
    <t>651 Upravne i administrativne pristojbe</t>
  </si>
  <si>
    <t>6514 Ostale pristojbe i naknade</t>
  </si>
  <si>
    <t>652 Prihodi po posebnim propisima</t>
  </si>
  <si>
    <t>6522 Prihodi vodnog gospodarstva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</si>
  <si>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</si>
  <si>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</si>
  <si>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</si>
  <si>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</si>
  <si>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6631 Tekuce donacije</t>
  </si>
  <si>
    <t>6632 Kapitalne donacije</t>
  </si>
  <si>
    <t xml:space="preserve">68 Kazne, upravne mjere i ostali prihodi                                                               </t>
  </si>
  <si>
    <t xml:space="preserve">681 Kazne i upravne mjere                                                                               </t>
  </si>
  <si>
    <t>31 Rashodi za zaposlene</t>
  </si>
  <si>
    <t>311 Place (Bruto)</t>
  </si>
  <si>
    <t>3111 Place za redovan rad</t>
  </si>
  <si>
    <t>312 Ostali rashodi za zaposlene</t>
  </si>
  <si>
    <t>3121 Ostali rashodi za zaposlene</t>
  </si>
  <si>
    <t>313 Doprinosi na place</t>
  </si>
  <si>
    <t>3132 Doprinosi za obvezno zdravstveno osiguranje</t>
  </si>
  <si>
    <t>3133 Doprinosi za obvezno osiguranje u slucaju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</si>
  <si>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</si>
  <si>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</si>
  <si>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</si>
  <si>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</si>
  <si>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Strucno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</si>
  <si>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</si>
  <si>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</si>
  <si>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</si>
  <si>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</si>
  <si>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tekuce i investicijsko održavanje</t>
  </si>
  <si>
    <t>3225 Sitni inventar i auto gume</t>
  </si>
  <si>
    <t>3227 Službena, radna i zaštitna odjeca i obuca</t>
  </si>
  <si>
    <t>323 Rashodi za usluge</t>
  </si>
  <si>
    <t>3231 Usluge telefona, pošte i prijevoza</t>
  </si>
  <si>
    <t>3232 Usluge tekuceg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</si>
  <si>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</si>
  <si>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</si>
  <si>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</si>
  <si>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</si>
  <si>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Racunalne usluge</t>
  </si>
  <si>
    <t>3239 Ostale usluge</t>
  </si>
  <si>
    <t xml:space="preserve">324 Naknade troškova osobama izvan radnog odnosa                                                        </t>
  </si>
  <si>
    <t>20,000.00</t>
  </si>
  <si>
    <t xml:space="preserve">3241 Naknade troškova osobama izvan radnog odnosa                                                        </t>
  </si>
  <si>
    <t>329 Ostali nespomenuti rashodi poslovanja</t>
  </si>
  <si>
    <t>3291 Naknade za rad predstavnickih i izvršnih tijela, povjerenstava i slicno</t>
  </si>
  <si>
    <t>3292 Premije osiguranja</t>
  </si>
  <si>
    <t>3293 Reprezentacija</t>
  </si>
  <si>
    <t>3294 Clanarine i norme</t>
  </si>
  <si>
    <t xml:space="preserve">3295 Pristojbe i naknade                                                                                 </t>
  </si>
  <si>
    <t>3299 Ostali nespomenuti rashodi poslovanja</t>
  </si>
  <si>
    <t>34 Financijski rashodi</t>
  </si>
  <si>
    <t>342 Kamate za primljene kredite i zajmove</t>
  </si>
  <si>
    <t>3423 Kamate za primljene kredite i zajmove od kreditnih i ostalih financijskih institucija izvan javnog s</t>
  </si>
  <si>
    <t>343 Ostali financijski rashodi</t>
  </si>
  <si>
    <t>49,000.00</t>
  </si>
  <si>
    <t>3431 Bankarske usluge i usluge platnog prometa</t>
  </si>
  <si>
    <t>3433 Zatezne kamate</t>
  </si>
  <si>
    <t>35 Subvencije</t>
  </si>
  <si>
    <t>352 Subvencije trgovackim društvima, poljoprivrednicima i obrtnicima izvan javnog sektora</t>
  </si>
  <si>
    <t>3523 Subvencije poljoprivrednicima i obrtnicima</t>
  </si>
  <si>
    <t>36 Pomoci dane u inozemstvo i unutar opceg proracuna</t>
  </si>
  <si>
    <t>363 Pomoci unutar opceg proracuna</t>
  </si>
  <si>
    <t>3631 Tekuce pomoci unutar opceg proracuna</t>
  </si>
  <si>
    <t>3632 Kapitalne pomoci unutar opceg proracuna</t>
  </si>
  <si>
    <t>366 Pomoći proračunskim korisnicima drugih proračuna</t>
  </si>
  <si>
    <t>3661 Tekuće pomoći proračunskim korisnicima drugih proračuna</t>
  </si>
  <si>
    <t>3662 Kapitalne pomoći proračunskim korisnicima drugih proračuna</t>
  </si>
  <si>
    <t>37 Naknade gradanima i kucanstvima na temelju osiguranja i druge naknade</t>
  </si>
  <si>
    <t>372 Ostale naknade gradanima i kucanstvima iz proracuna</t>
  </si>
  <si>
    <t>3721 Naknade gradanima i kucanstvima u novcu</t>
  </si>
  <si>
    <t>3722 Naknade gradanima i kucanstvima u naravi</t>
  </si>
  <si>
    <t>38 Ostali rashodi</t>
  </si>
  <si>
    <t>381 Tekuce donacije</t>
  </si>
  <si>
    <t>3811 Tekuce donacije u novcu</t>
  </si>
  <si>
    <t>382 Kapitalne donacije</t>
  </si>
  <si>
    <t>100.00%</t>
  </si>
  <si>
    <t>3821 Kapitalne donacije neprofitnim organizacijama</t>
  </si>
  <si>
    <t>386 Kapitalne pomoci</t>
  </si>
  <si>
    <t>41 Rashodi za nabavu neproizvedene dugotrajne imovine</t>
  </si>
  <si>
    <t>411 Materijalna imovina - prirodna bogatstva</t>
  </si>
  <si>
    <t>4111 Zemljište</t>
  </si>
  <si>
    <t>412 Nematerijalna imovina</t>
  </si>
  <si>
    <t>4126 Ostala nematerijalna imovina</t>
  </si>
  <si>
    <t>42 Rashodi za nabavu proizvedene dugotrajne imovine</t>
  </si>
  <si>
    <t>421 Gradevinski objekti</t>
  </si>
  <si>
    <t>4212 Poslovni objekti</t>
  </si>
  <si>
    <t>4213 Ceste, željeznice i ostali prometni objekti</t>
  </si>
  <si>
    <t>4214 Ostali gradevinski objekti</t>
  </si>
  <si>
    <t>422 Postrojenja i oprema</t>
  </si>
  <si>
    <t>4221 Uredska oprema i namještaj</t>
  </si>
  <si>
    <t>426 Nematerijalna proizvedena imovina</t>
  </si>
  <si>
    <t>45 Rashodi za dodatna ulaganja na nefinancijskoj imovini</t>
  </si>
  <si>
    <t>451 Dodatna ulaganja na gradevinskim objektima</t>
  </si>
  <si>
    <t>4511 Dodatna ulaganja na gradevinskim objektima</t>
  </si>
  <si>
    <t>Prihodi i rashodi prema izvorima</t>
  </si>
  <si>
    <t>PRIHODI I RASHODI PREMA IZVORIMA FINANCIRANJA</t>
  </si>
  <si>
    <t xml:space="preserve"> SVEUKUPNI PRIHODI</t>
  </si>
  <si>
    <t>155,544.12</t>
  </si>
  <si>
    <t>7267.25%</t>
  </si>
  <si>
    <t>Izvor 0. Izvori financiranja</t>
  </si>
  <si>
    <t>7111.60%</t>
  </si>
  <si>
    <t>Izvor 0.1. Opći prihodi i primici</t>
  </si>
  <si>
    <t>33,041.50</t>
  </si>
  <si>
    <t>20422.72%</t>
  </si>
  <si>
    <t>Izvor 0.2. Vlastiti prihodi</t>
  </si>
  <si>
    <t>Izvor 0.3. Prihodi za posebne namjene</t>
  </si>
  <si>
    <t>88,132.62</t>
  </si>
  <si>
    <t>2463.46%</t>
  </si>
  <si>
    <t>Izvor 0.4. Pomoći</t>
  </si>
  <si>
    <t>34,370.00</t>
  </si>
  <si>
    <t>2213.51%</t>
  </si>
  <si>
    <t>Izvor 0.5. Donacije</t>
  </si>
  <si>
    <t xml:space="preserve"> SVEUKUPNI RASHODI</t>
  </si>
  <si>
    <t>5,758,099.83</t>
  </si>
  <si>
    <t>103.50%</t>
  </si>
  <si>
    <t>2,473,849.47</t>
  </si>
  <si>
    <t>167.07%</t>
  </si>
  <si>
    <t>3,024,914.53</t>
  </si>
  <si>
    <t>40.62%</t>
  </si>
  <si>
    <t>311,936.60</t>
  </si>
  <si>
    <t>13.62%</t>
  </si>
  <si>
    <t>Izvor 0.7. Namjenski primici od zaduživanja</t>
  </si>
  <si>
    <t>Rashodi prema funkcijskoj klasifikaciji</t>
  </si>
  <si>
    <t>Račun/Opis</t>
  </si>
  <si>
    <t>Izvršenje 2017</t>
  </si>
  <si>
    <t>Izvršenje 2018</t>
  </si>
  <si>
    <t>Indeks 4/1</t>
  </si>
  <si>
    <t>Indeks 4/3</t>
  </si>
  <si>
    <t>Funkcijska klasifikacija  SVEUKUPNI RASHODI</t>
  </si>
  <si>
    <t>Funkcijska klasifikacija 01 Opće javne usluge</t>
  </si>
  <si>
    <t>1,973,986.50</t>
  </si>
  <si>
    <t>98.55%</t>
  </si>
  <si>
    <t>Funkcijska klasifikacija 011 "Izvršna  i zakonodavna tijela, financijski i fiskalni poslovi, vanjski poslovi"</t>
  </si>
  <si>
    <t>Funkcijska klasifikacija 03 Javni red i sigurnost</t>
  </si>
  <si>
    <t>357,057.57</t>
  </si>
  <si>
    <t>111.86%</t>
  </si>
  <si>
    <t>Funkcijska klasifikacija 035 Istraživanje i razvoj: Javni red i sigurnost</t>
  </si>
  <si>
    <t>Funkcijska klasifikacija 04 Ekonomski poslovi</t>
  </si>
  <si>
    <t>5,173,155.26</t>
  </si>
  <si>
    <t>0.64%</t>
  </si>
  <si>
    <t>Funkcijska klasifikacija 041 "Opći ekonomski, trgovački i poslovi vezani uz rad"</t>
  </si>
  <si>
    <t>5,155,255.26</t>
  </si>
  <si>
    <t>Funkcijska klasifikacija 042 "Poljoprivreda, šumarstvo, ribarstvo i lov"</t>
  </si>
  <si>
    <t>Funkcijska klasifikacija 047 Ostale industrije</t>
  </si>
  <si>
    <t>Funkcijska klasifikacija 048 Istraživanje i razvoj: Ekonomski poslovi</t>
  </si>
  <si>
    <t>17,900.00</t>
  </si>
  <si>
    <t>Funkcijska klasifikacija 049 Ekonomski poslovi koji nisu drugdje svrstani</t>
  </si>
  <si>
    <t>Funkcijska klasifikacija 05 Zaštita okoliša</t>
  </si>
  <si>
    <t>5,625.00</t>
  </si>
  <si>
    <t>1,876.18%</t>
  </si>
  <si>
    <t>Funkcijska klasifikacija 051 Gospodarenje otpadom</t>
  </si>
  <si>
    <t>Funkcijska klasifikacija 056 Poslovi i usluge zaštite okoliša koji nisu drugdje svrstani</t>
  </si>
  <si>
    <t>Funkcijska klasifikacija 06 Usluge unapređenja stanovanja i zajednice</t>
  </si>
  <si>
    <t>440,412.96</t>
  </si>
  <si>
    <t>1,110.26%</t>
  </si>
  <si>
    <t>Funkcijska klasifikacija 061 Razvoj stanovanja</t>
  </si>
  <si>
    <t>Funkcijska klasifikacija 062 Razvoj zajednice</t>
  </si>
  <si>
    <t>Funkcijska klasifikacija 063 Opskrba vodom</t>
  </si>
  <si>
    <t>Funkcijska klasifikacija 064 Ulična rasvjeta</t>
  </si>
  <si>
    <t>Funkcijska klasifikacija 066 Rashodi vezani za stanovanje i kom. pogodnosti koji nisu drugdje svrstani</t>
  </si>
  <si>
    <t>842.89%</t>
  </si>
  <si>
    <t>Funkcijska klasifikacija 08 "Rekreacija, kultura i religija"</t>
  </si>
  <si>
    <t>931,527.89</t>
  </si>
  <si>
    <t>66.69%</t>
  </si>
  <si>
    <t>Funkcijska klasifikacija 081 Službe rekreacije i sporta</t>
  </si>
  <si>
    <t>911,527.89</t>
  </si>
  <si>
    <t>42.60%</t>
  </si>
  <si>
    <t>Funkcijska klasifikacija 082 Službe kulture</t>
  </si>
  <si>
    <t>Funkcijska klasifikacija 084 Religijske i druge službe zajednice</t>
  </si>
  <si>
    <t>Funkcijska klasifikacija 09 Obrazovanje</t>
  </si>
  <si>
    <t>2,302,659.45</t>
  </si>
  <si>
    <t>128.75%</t>
  </si>
  <si>
    <t>Funkcijska klasifikacija 091 Predškolsko i osnovno obrazovanje</t>
  </si>
  <si>
    <t>122.84%</t>
  </si>
  <si>
    <t>Funkcijska klasifikacija 098 Usluge obrazovanja koje nisu drugdje svrstane</t>
  </si>
  <si>
    <t>Funkcijska klasifikacija 10 Socijalna zaštita</t>
  </si>
  <si>
    <t>384,375.80</t>
  </si>
  <si>
    <t>105.44%</t>
  </si>
  <si>
    <t>Funkcijska klasifikacija 104 Obitelj i djeca</t>
  </si>
  <si>
    <t>83.67%</t>
  </si>
  <si>
    <t>Funkcijska klasifikacija 109 Aktivnosti socijalne zaštite koje nisu drugdje svrstane</t>
  </si>
  <si>
    <t>335,375.80</t>
  </si>
  <si>
    <t>108.62%</t>
  </si>
  <si>
    <t>Račun financiranja prema ekonomskoj klasifikaciji</t>
  </si>
  <si>
    <t>Racun/Opis</t>
  </si>
  <si>
    <t>B. RAČUN ZADUŽIVANJA FINANCIRANJA</t>
  </si>
  <si>
    <t>84 Primici od zaduživanja</t>
  </si>
  <si>
    <t>842 Primljeni krediti i zajmovi od kreditnih i ostalih financijskih institucija u javnom sektoru</t>
  </si>
  <si>
    <t>KORIŠTENJE SREDSTAVA IZ PREDHODNIH GODINA</t>
  </si>
  <si>
    <t>9 Vlastiti izvori</t>
  </si>
  <si>
    <t>92 Rezultat poslovanja</t>
  </si>
  <si>
    <t>922 Višak/manjak prihoda</t>
  </si>
  <si>
    <t xml:space="preserve"> NETO FINANCIRANJE</t>
  </si>
  <si>
    <t>Račun financiranja prema izvorima</t>
  </si>
  <si>
    <t xml:space="preserve"> UKUPNI PRIMICI</t>
  </si>
  <si>
    <t>0. Izvori financiranja</t>
  </si>
  <si>
    <t>0.7. Namjenski primici od zaduživanja</t>
  </si>
  <si>
    <t xml:space="preserve"> KORIŠTENJE SREDSTAVA IZ PRETHODNIH GODINA</t>
  </si>
  <si>
    <t>0.1. Opći prihodi i primici</t>
  </si>
  <si>
    <t>Izvršenje po organizacijskoj klasifikaciji</t>
  </si>
  <si>
    <t>RGP</t>
  </si>
  <si>
    <t>Opis</t>
  </si>
  <si>
    <t>Indeks 3/2</t>
  </si>
  <si>
    <t>UKUPNO RASHODI I IZDATCI</t>
  </si>
  <si>
    <t>Razdjel</t>
  </si>
  <si>
    <t>001</t>
  </si>
  <si>
    <t>OPĆINSKO VIJEĆE I NAČELNIK</t>
  </si>
  <si>
    <t>Glava</t>
  </si>
  <si>
    <t>00101</t>
  </si>
  <si>
    <t>Općinsko vijeće i načelnik</t>
  </si>
  <si>
    <t>002</t>
  </si>
  <si>
    <t>JEDINSTVENI UPRAVNI ODJEL</t>
  </si>
  <si>
    <t>00201</t>
  </si>
  <si>
    <t>00202</t>
  </si>
  <si>
    <t>VATROGASTVO I CIVILNA ZAŠTITA</t>
  </si>
  <si>
    <t>00203</t>
  </si>
  <si>
    <t>GOSPODARSTVO I TURIZAM</t>
  </si>
  <si>
    <t>00204</t>
  </si>
  <si>
    <t>KOMUNALNA INFRASTRUKTURA</t>
  </si>
  <si>
    <t>00205</t>
  </si>
  <si>
    <t xml:space="preserve">PREDŠKOLSKI ODGOJ  </t>
  </si>
  <si>
    <t>00206</t>
  </si>
  <si>
    <t>ŠKOLSTVO</t>
  </si>
  <si>
    <t>00207</t>
  </si>
  <si>
    <t>DRUŠTVENE DJELATNOSTI</t>
  </si>
  <si>
    <t xml:space="preserve"> </t>
  </si>
  <si>
    <t>Orle 5</t>
  </si>
  <si>
    <t>10411  Orle</t>
  </si>
  <si>
    <t>OIB: 75359843194</t>
  </si>
  <si>
    <t>Za razdoblje od 01.01.2019. do 30.06.2019.</t>
  </si>
  <si>
    <t>Izvorni plan 2019.</t>
  </si>
  <si>
    <t>Tekući plan 2019.</t>
  </si>
  <si>
    <t>Izvršenje 2019.</t>
  </si>
  <si>
    <t>Općina Orle</t>
  </si>
  <si>
    <t>Izvorni plan 2019</t>
  </si>
  <si>
    <t>Tekući plan 2019</t>
  </si>
  <si>
    <t>Izvršenje 2019</t>
  </si>
  <si>
    <t>6512 Pristojbe i naknade</t>
  </si>
  <si>
    <t>6524 Naknada od štete od elementarne nepogode</t>
  </si>
  <si>
    <t>3831 Naknada štete</t>
  </si>
  <si>
    <t>4227 Uređaji, strojevi i oprema za ostale namjene</t>
  </si>
  <si>
    <t>4231 Prijevozna sredstva - traktor</t>
  </si>
  <si>
    <t>661 Prihodi od prodaje proizvoda i pruženih usluga</t>
  </si>
  <si>
    <t>71 Prihodi od prodaje nepr.dugortajne imovine</t>
  </si>
  <si>
    <t>711 Prihodi od prodaje materijalne imovine</t>
  </si>
  <si>
    <t>8 Prihodi od zaduživanja</t>
  </si>
  <si>
    <t>5 Izdaci za financijsku imovinu i otplatu zajmova</t>
  </si>
  <si>
    <t>54 Izdaci za financijsku imovinu i otplatu zajmova</t>
  </si>
  <si>
    <t>544 Otplata zajmova</t>
  </si>
  <si>
    <t>3235 Zakupnine i najamnine</t>
  </si>
  <si>
    <t>4225 Instrumenti uređaji i strojevi</t>
  </si>
  <si>
    <t>Izvor 0.6. Prihodi od nefinancijske imovine</t>
  </si>
  <si>
    <t>Program</t>
  </si>
  <si>
    <t>Aktivnost</t>
  </si>
  <si>
    <t>Funkcija</t>
  </si>
  <si>
    <t>Projekt</t>
  </si>
  <si>
    <t>Račun</t>
  </si>
  <si>
    <t>NAZIV</t>
  </si>
  <si>
    <t>Izvor</t>
  </si>
  <si>
    <t>OPĆINSKA TIJELA</t>
  </si>
  <si>
    <t>Predstavnčka i izvršna tijela</t>
  </si>
  <si>
    <t>Redovna djelatnost općinskih tijela</t>
  </si>
  <si>
    <t>A100001</t>
  </si>
  <si>
    <t>Izvršna i zakonodavna tijela</t>
  </si>
  <si>
    <t>OPĆI PRIHODI I PRIMICI</t>
  </si>
  <si>
    <t>POMOĆI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</si>
  <si>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</si>
  <si>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</si>
  <si>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</si>
  <si>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</si>
  <si>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</si>
  <si>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</si>
  <si>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Rashodi za usluge</t>
  </si>
  <si>
    <t>Ostali nespomenuti rashodi poslovanja</t>
  </si>
  <si>
    <t>A100002</t>
  </si>
  <si>
    <t>Djelatnost političkih stranaka Opć. vijeća</t>
  </si>
  <si>
    <t>Ostali rashodi</t>
  </si>
  <si>
    <t>Tekuće donacije</t>
  </si>
  <si>
    <t>Mjesni odbori</t>
  </si>
  <si>
    <t>Djelatnost mjesnih odbora</t>
  </si>
  <si>
    <t>A100101</t>
  </si>
  <si>
    <t>Redovno funkcioniranje mjesnih odbora</t>
  </si>
  <si>
    <t>Rashodi za materijal i energiju</t>
  </si>
  <si>
    <t>Rashodi za nabavu nefinancijske imovine</t>
  </si>
  <si>
    <t>Rashodi za nabavu proizv. dugotr. imovine</t>
  </si>
  <si>
    <t>Postrojenja i oprema</t>
  </si>
  <si>
    <t>Služba za javnu upravu</t>
  </si>
  <si>
    <t>Javna uprava i administacija</t>
  </si>
  <si>
    <t>A100201</t>
  </si>
  <si>
    <t>Izvršna uprava i administracija odjela</t>
  </si>
  <si>
    <t>VLASTITI PRIHODI</t>
  </si>
  <si>
    <t>Ostali rashodi za zaposlene</t>
  </si>
  <si>
    <t>Naknade osobama izvan radnog odnosa</t>
  </si>
  <si>
    <t>Financijski rashodi</t>
  </si>
  <si>
    <t>Ostali financijski rashodi</t>
  </si>
  <si>
    <t>K100201</t>
  </si>
  <si>
    <t>Opremanje upravnog odjela</t>
  </si>
  <si>
    <t>Rashodi za nabavu pro. dugotrajne imovine</t>
  </si>
  <si>
    <t>Prijevozna sredstva</t>
  </si>
  <si>
    <t>Nematerijalna proizvedena imovina</t>
  </si>
  <si>
    <t>K100202</t>
  </si>
  <si>
    <t>Unutarnje uređenje Općinske zgrade</t>
  </si>
  <si>
    <t xml:space="preserve">Rashodi za nabavu nefinancijske imovine </t>
  </si>
  <si>
    <t>Rashodi za nabavu proizv.dug.imovine</t>
  </si>
  <si>
    <t>Građevinski objekti</t>
  </si>
  <si>
    <t>Javni red i sigurnost</t>
  </si>
  <si>
    <t>A100301</t>
  </si>
  <si>
    <t>Protupožarna i civilna zaštita</t>
  </si>
  <si>
    <t>Dodatna ulganj na građ. objektima</t>
  </si>
  <si>
    <t>Društvene djelatnosti</t>
  </si>
  <si>
    <t>Program društvenih djelatnosti</t>
  </si>
  <si>
    <t>A100401</t>
  </si>
  <si>
    <t>Program potreba u kulturi</t>
  </si>
  <si>
    <t>A100402</t>
  </si>
  <si>
    <t>Održavanje domova</t>
  </si>
  <si>
    <t>K100401</t>
  </si>
  <si>
    <t>Uređenje Društvenog doma Veleševec</t>
  </si>
  <si>
    <t xml:space="preserve">Rashodi za nabavu nep.dugotr.imovine </t>
  </si>
  <si>
    <t>Građevinski objekti - dom kulture Veleševec</t>
  </si>
  <si>
    <t>K100402</t>
  </si>
  <si>
    <t>Uređenje društvenih domova</t>
  </si>
  <si>
    <t>PRHODI ZA POSEBNE NAMJENE</t>
  </si>
  <si>
    <t>A100403</t>
  </si>
  <si>
    <t>Vjerske ustanove</t>
  </si>
  <si>
    <t>Kapitalne donacije za projektnu dok.</t>
  </si>
  <si>
    <t>A100404</t>
  </si>
  <si>
    <t>Program sportskih aktivnosti</t>
  </si>
  <si>
    <t>K100403</t>
  </si>
  <si>
    <t>Izgradnja i uređ. sportskih terena i objekata</t>
  </si>
  <si>
    <t xml:space="preserve">Rashodi za nabavu proiz. dugotr.imovine </t>
  </si>
  <si>
    <t>Građevinski objekti - ŠRC</t>
  </si>
  <si>
    <t>Uređenje sportskih terena</t>
  </si>
  <si>
    <t>A100405</t>
  </si>
  <si>
    <t>Program socijalne skrbi</t>
  </si>
  <si>
    <t>Naknade građanima i kućanstvima</t>
  </si>
  <si>
    <t>Ostale naknade građanima i kuć. iz proračuna</t>
  </si>
  <si>
    <t xml:space="preserve">Tekuće donacije </t>
  </si>
  <si>
    <t>A100406</t>
  </si>
  <si>
    <t>Školstvo i predškolski odgoj</t>
  </si>
  <si>
    <t xml:space="preserve">Rashodi za usluge </t>
  </si>
  <si>
    <t>Pomoći dane u inoz. i unutar općeg proračuna</t>
  </si>
  <si>
    <t>Pomoći proračunskim korisnicima drugih pr.</t>
  </si>
  <si>
    <t>K100404</t>
  </si>
  <si>
    <t>Škola Bukevje</t>
  </si>
  <si>
    <t>zgrada</t>
  </si>
  <si>
    <t>igralište</t>
  </si>
  <si>
    <t>A100407</t>
  </si>
  <si>
    <t>Poticanje djelatnosti udruga  građana</t>
  </si>
  <si>
    <t>Komunalne djelatnosti</t>
  </si>
  <si>
    <t>Program održavanja komunalne infrastrukture</t>
  </si>
  <si>
    <t>A100501</t>
  </si>
  <si>
    <t>Ulična rasvjeta</t>
  </si>
  <si>
    <t>PRIHODI ZA POSEBNE NAMJENE</t>
  </si>
  <si>
    <t>A100502</t>
  </si>
  <si>
    <t>Održavanje nerazvrstanih cesta</t>
  </si>
  <si>
    <t>Rashodi za uluge</t>
  </si>
  <si>
    <t>A100503</t>
  </si>
  <si>
    <t>Održavanje javnih površina</t>
  </si>
  <si>
    <t>A100504</t>
  </si>
  <si>
    <t>Održavanje groblja</t>
  </si>
  <si>
    <t>A100505</t>
  </si>
  <si>
    <t>Održavanje vodovoda</t>
  </si>
  <si>
    <t>Program izgradnje komunalne infrastrukture</t>
  </si>
  <si>
    <t>K100501</t>
  </si>
  <si>
    <t>Groblja - rasvjeta</t>
  </si>
  <si>
    <t>Rashodi za dodatna ulaganja u nef.imovini</t>
  </si>
  <si>
    <t>Dodatna ulaganja na građevinskim objektima</t>
  </si>
  <si>
    <t>K100502</t>
  </si>
  <si>
    <t>Izgradnja mosta  - Odra/Selce</t>
  </si>
  <si>
    <t>Rashodi za nabavu nefinancjske imovine</t>
  </si>
  <si>
    <t>Rashodi za nabavu nepr.dugotr.imovine</t>
  </si>
  <si>
    <t>K100503</t>
  </si>
  <si>
    <t>Proširenje/izgradnja/rekonstrukcja</t>
  </si>
  <si>
    <t>javne rasvjete</t>
  </si>
  <si>
    <t>PRIHOD OD ZADUŽIVANJA</t>
  </si>
  <si>
    <t>Dodatna ulganja na građevinskim objektima</t>
  </si>
  <si>
    <t>K100504</t>
  </si>
  <si>
    <t>Rekonstrukcija i asfaltiranje nerazvrstanih</t>
  </si>
  <si>
    <t>cesta</t>
  </si>
  <si>
    <t>K100505</t>
  </si>
  <si>
    <t>Izgradnja reciklažnog dvorišta</t>
  </si>
  <si>
    <t>K100506</t>
  </si>
  <si>
    <t>Uređenje autobusnih stajališta</t>
  </si>
  <si>
    <t>K100507</t>
  </si>
  <si>
    <t>Izgradnja vodovoda</t>
  </si>
  <si>
    <t>K100508</t>
  </si>
  <si>
    <t>Izgradnja poučne staze oko jezera</t>
  </si>
  <si>
    <t>Veleševec</t>
  </si>
  <si>
    <t>Unapređenje stanovanja i zajednice</t>
  </si>
  <si>
    <t>Programi unapređenja zajednice</t>
  </si>
  <si>
    <t>K100601</t>
  </si>
  <si>
    <t>Otkup zemljišta</t>
  </si>
  <si>
    <t>PRIHOD OD NEFINANCIJSKE IMOVINE</t>
  </si>
  <si>
    <t>Rashodi za nabavu nep.dug.imovine</t>
  </si>
  <si>
    <t>Zemljište</t>
  </si>
  <si>
    <t>K100602</t>
  </si>
  <si>
    <t>Izrada strateških dokumenata</t>
  </si>
  <si>
    <t>3. izmjene i dopune prostornog plana</t>
  </si>
  <si>
    <t>Rashodi za nabavu proizv.dugotr.imovine</t>
  </si>
  <si>
    <t>K100603</t>
  </si>
  <si>
    <t>Izrada projektne dokumentacije</t>
  </si>
  <si>
    <t>A10601</t>
  </si>
  <si>
    <t>Poticaji poduzetništva</t>
  </si>
  <si>
    <t xml:space="preserve"> poljoprivreda</t>
  </si>
  <si>
    <t>A10602</t>
  </si>
  <si>
    <t>Izrada strategje razvoja gospodarstva</t>
  </si>
  <si>
    <t>A10603</t>
  </si>
  <si>
    <t>Zaštita okoliša</t>
  </si>
  <si>
    <t>RASHODI  I  IZDACI - UKUPNO</t>
  </si>
  <si>
    <t>STRUKTURA PRIHODA I RASHODA PREMA IZVORIMA FINANCIRANJA</t>
  </si>
  <si>
    <t>Prihodi</t>
  </si>
  <si>
    <t>Rashodi</t>
  </si>
  <si>
    <t>IZVOR FINANCIRANJA</t>
  </si>
  <si>
    <t>Opći prihodi i primici</t>
  </si>
  <si>
    <t>Vlastiti prihodi</t>
  </si>
  <si>
    <t>Prihodi za posebne namjene</t>
  </si>
  <si>
    <t>Pomoći</t>
  </si>
  <si>
    <t>Donacije</t>
  </si>
  <si>
    <t>Prihodi od nefinancijske imovine</t>
  </si>
  <si>
    <t>Namjenski primici od zaduživanja</t>
  </si>
  <si>
    <t>UKUPNO:</t>
  </si>
  <si>
    <t>IZVRŠENJE PO PROGRAMSKOJ KVALIFIKACIJI</t>
  </si>
  <si>
    <t>IZVORNI PLAN</t>
  </si>
  <si>
    <t>TEKUĆI PLAN</t>
  </si>
  <si>
    <t>IZVRŠENJE</t>
  </si>
  <si>
    <t>01.01.-30.06.</t>
  </si>
  <si>
    <t>INDEKS</t>
  </si>
  <si>
    <t>01</t>
  </si>
  <si>
    <t>02</t>
  </si>
  <si>
    <t>03</t>
  </si>
  <si>
    <t>04</t>
  </si>
  <si>
    <t>05</t>
  </si>
  <si>
    <t>06</t>
  </si>
  <si>
    <t>07</t>
  </si>
  <si>
    <t>0620</t>
  </si>
  <si>
    <t>0111</t>
  </si>
  <si>
    <t>0451</t>
  </si>
  <si>
    <t>0640</t>
  </si>
  <si>
    <t>Plaće za redovan rad</t>
  </si>
  <si>
    <t>Doprinosi za obvezno zdravstveno osiguranje</t>
  </si>
  <si>
    <t>Doprinosi za obvezno osiguranje u sl. nezaposlen.</t>
  </si>
  <si>
    <t>Naknade za prijevoz, rad na terenu i odv. Život</t>
  </si>
  <si>
    <t>Usluge telefona, pošte i prijevoza</t>
  </si>
  <si>
    <t>Naknade za rad predstavničkih i izvršnih tij.</t>
  </si>
  <si>
    <t>Tekuće donacije u novcu</t>
  </si>
  <si>
    <t>Uredski materijal i ostali materijalni troškovi</t>
  </si>
  <si>
    <t>Uredska oprema i namještaj</t>
  </si>
  <si>
    <t>Naknade troškova osobama izvan radnog vremena</t>
  </si>
  <si>
    <t>Službena putovanja</t>
  </si>
  <si>
    <t>Plaće za zaposlene</t>
  </si>
  <si>
    <t>Bankarske usluge i usluge platnog prometa</t>
  </si>
  <si>
    <t>Prijevzna sredstva u cestovnom prometu</t>
  </si>
  <si>
    <t>Ulaganja u računalne programe</t>
  </si>
  <si>
    <t>Uredski objekti</t>
  </si>
  <si>
    <t>Tekuče donacije u novcu</t>
  </si>
  <si>
    <t>Uredski materijal i ostali materijalni rashodi</t>
  </si>
  <si>
    <t>Naknade za rad</t>
  </si>
  <si>
    <t>Ostali građevinski objekti</t>
  </si>
  <si>
    <t>Kapitalne donacije neprofitnim  organizacijama</t>
  </si>
  <si>
    <t>Poslovni objekti</t>
  </si>
  <si>
    <t>Naknade građanima i kućanstvima u novcu</t>
  </si>
  <si>
    <t>Usluge tekućeg i investicijskog održavanja</t>
  </si>
  <si>
    <t>Naknade građanima i kućanstvima u naravi</t>
  </si>
  <si>
    <t>Tekuće pomoći proračunskim korisnicima drugih pr.</t>
  </si>
  <si>
    <t>0421</t>
  </si>
  <si>
    <t>0660</t>
  </si>
  <si>
    <t>0530</t>
  </si>
  <si>
    <t>Tekuće donacije u naravi</t>
  </si>
  <si>
    <t>Energija</t>
  </si>
  <si>
    <t>Materijal i sirovine</t>
  </si>
  <si>
    <t>Ceste, željeznice i ostali prometni objekti</t>
  </si>
  <si>
    <t>Rashodi za dodatna ulaganja na nefinancijskoj imovini</t>
  </si>
  <si>
    <t>Uređaji, strojevi i oprema za ostale namjene</t>
  </si>
  <si>
    <t>0630</t>
  </si>
  <si>
    <t>Ostala nematerijalna proizvedena imovina</t>
  </si>
  <si>
    <t>0860</t>
  </si>
  <si>
    <t>0912</t>
  </si>
  <si>
    <t>0810</t>
  </si>
  <si>
    <t>0840</t>
  </si>
  <si>
    <t>0820</t>
  </si>
  <si>
    <t>0320</t>
  </si>
  <si>
    <t>0112</t>
  </si>
  <si>
    <t>Naknade za rad predstavničkih i izvršnih tijela</t>
  </si>
  <si>
    <t>Usluge promidžbe i informiranja</t>
  </si>
  <si>
    <t>Materijal i dijelovi za tekuće i investicijsko održavanje</t>
  </si>
  <si>
    <t>Naknade za prijevoz, za rad na terenu i odvojeni ž.</t>
  </si>
  <si>
    <t>Stručno usavršavanje zaposlenika</t>
  </si>
  <si>
    <t>Ostale naknade troškova zaposlenima</t>
  </si>
  <si>
    <t>Usluge tekučeg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</si>
  <si>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</si>
  <si>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</si>
  <si>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</si>
  <si>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</si>
  <si>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</si>
  <si>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</si>
  <si>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</si>
  <si>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</si>
  <si>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</si>
  <si>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Pristojbe i naknade</t>
  </si>
  <si>
    <t>Troškovi sudskih postupaka</t>
  </si>
  <si>
    <t>Uređaji, strojevi i ostala oprema</t>
  </si>
  <si>
    <t xml:space="preserve">        </t>
  </si>
  <si>
    <t>9/8</t>
  </si>
  <si>
    <t>Orle, 15.09.2019.</t>
  </si>
  <si>
    <t>Načelnik: Ervin Vujica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</si>
</sst>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8" x14ac:knownFonts="1">
    <font>
      <sz val="10"/>
      <name val="Arial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4" fillId="0" borderId="0" xfId="0" applyFont="1"/>
    <xf numFmtId="0" fontId="8" fillId="0" borderId="0" xfId="0" applyFont="1"/>
    <xf numFmtId="0" fontId="13" fillId="0" borderId="0" xfId="0" applyFont="1"/>
    <xf numFmtId="0" fontId="16" fillId="0" borderId="0" xfId="0" applyFont="1"/>
    <xf numFmtId="0" fontId="19" fillId="0" borderId="0" xfId="0" applyFont="1"/>
    <xf numFmtId="0" fontId="24" fillId="0" borderId="0" xfId="0" applyFont="1"/>
    <xf numFmtId="0" fontId="27" fillId="0" borderId="0" xfId="0" applyFont="1"/>
    <xf numFmtId="0" fontId="0" fillId="0" borderId="0" xfId="0"/>
    <xf numFmtId="3" fontId="0" fillId="0" borderId="0" xfId="0" applyNumberFormat="1"/>
    <xf numFmtId="3" fontId="0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10" fontId="30" fillId="0" borderId="0" xfId="0" applyNumberFormat="1" applyFont="1"/>
    <xf numFmtId="0" fontId="31" fillId="0" borderId="0" xfId="0" applyFont="1"/>
    <xf numFmtId="0" fontId="0" fillId="0" borderId="0" xfId="0"/>
    <xf numFmtId="0" fontId="0" fillId="0" borderId="0" xfId="0"/>
    <xf numFmtId="0" fontId="0" fillId="9" borderId="0" xfId="0" applyFill="1"/>
    <xf numFmtId="0" fontId="11" fillId="9" borderId="0" xfId="0" applyFont="1" applyFill="1" applyBorder="1" applyAlignment="1" applyProtection="1">
      <alignment horizontal="right"/>
    </xf>
    <xf numFmtId="4" fontId="11" fillId="9" borderId="0" xfId="0" applyNumberFormat="1" applyFont="1" applyFill="1" applyBorder="1" applyAlignment="1" applyProtection="1">
      <alignment horizontal="right"/>
    </xf>
    <xf numFmtId="0" fontId="1" fillId="9" borderId="0" xfId="0" applyFont="1" applyFill="1" applyBorder="1" applyAlignment="1" applyProtection="1">
      <alignment horizontal="left"/>
    </xf>
    <xf numFmtId="4" fontId="11" fillId="9" borderId="0" xfId="0" applyNumberFormat="1" applyFont="1" applyFill="1" applyBorder="1" applyAlignment="1" applyProtection="1"/>
    <xf numFmtId="4" fontId="1" fillId="9" borderId="0" xfId="0" applyNumberFormat="1" applyFont="1" applyFill="1"/>
    <xf numFmtId="4" fontId="31" fillId="0" borderId="0" xfId="0" applyNumberFormat="1" applyFont="1"/>
    <xf numFmtId="0" fontId="29" fillId="0" borderId="0" xfId="0" applyFont="1"/>
    <xf numFmtId="49" fontId="31" fillId="0" borderId="0" xfId="0" applyNumberFormat="1" applyFont="1"/>
    <xf numFmtId="1" fontId="31" fillId="0" borderId="0" xfId="0" applyNumberFormat="1" applyFont="1"/>
    <xf numFmtId="0" fontId="31" fillId="10" borderId="0" xfId="0" applyFont="1" applyFill="1"/>
    <xf numFmtId="0" fontId="31" fillId="11" borderId="0" xfId="0" applyFont="1" applyFill="1"/>
    <xf numFmtId="0" fontId="0" fillId="11" borderId="0" xfId="0" applyFill="1"/>
    <xf numFmtId="0" fontId="31" fillId="12" borderId="0" xfId="0" applyFont="1" applyFill="1"/>
    <xf numFmtId="0" fontId="31" fillId="13" borderId="0" xfId="0" applyFont="1" applyFill="1"/>
    <xf numFmtId="0" fontId="31" fillId="14" borderId="0" xfId="0" applyFont="1" applyFill="1"/>
    <xf numFmtId="0" fontId="31" fillId="14" borderId="0" xfId="0" applyFont="1" applyFill="1" applyAlignment="1">
      <alignment horizontal="center"/>
    </xf>
    <xf numFmtId="49" fontId="31" fillId="14" borderId="0" xfId="0" applyNumberFormat="1" applyFont="1" applyFill="1" applyAlignment="1">
      <alignment horizontal="center"/>
    </xf>
    <xf numFmtId="0" fontId="31" fillId="15" borderId="0" xfId="0" applyFont="1" applyFill="1"/>
    <xf numFmtId="4" fontId="31" fillId="10" borderId="0" xfId="0" applyNumberFormat="1" applyFont="1" applyFill="1"/>
    <xf numFmtId="49" fontId="31" fillId="16" borderId="0" xfId="0" applyNumberFormat="1" applyFont="1" applyFill="1"/>
    <xf numFmtId="0" fontId="31" fillId="16" borderId="0" xfId="0" applyFont="1" applyFill="1"/>
    <xf numFmtId="4" fontId="31" fillId="16" borderId="0" xfId="0" applyNumberFormat="1" applyFont="1" applyFill="1"/>
    <xf numFmtId="49" fontId="31" fillId="17" borderId="0" xfId="0" applyNumberFormat="1" applyFont="1" applyFill="1"/>
    <xf numFmtId="0" fontId="31" fillId="17" borderId="0" xfId="0" applyFont="1" applyFill="1"/>
    <xf numFmtId="4" fontId="31" fillId="17" borderId="0" xfId="0" applyNumberFormat="1" applyFont="1" applyFill="1"/>
    <xf numFmtId="49" fontId="31" fillId="18" borderId="0" xfId="0" applyNumberFormat="1" applyFont="1" applyFill="1"/>
    <xf numFmtId="0" fontId="31" fillId="18" borderId="0" xfId="0" applyFont="1" applyFill="1"/>
    <xf numFmtId="4" fontId="31" fillId="18" borderId="0" xfId="0" applyNumberFormat="1" applyFont="1" applyFill="1"/>
    <xf numFmtId="49" fontId="34" fillId="0" borderId="0" xfId="0" applyNumberFormat="1" applyFont="1"/>
    <xf numFmtId="0" fontId="34" fillId="0" borderId="0" xfId="0" applyFont="1"/>
    <xf numFmtId="4" fontId="34" fillId="0" borderId="0" xfId="0" applyNumberFormat="1" applyFont="1"/>
    <xf numFmtId="49" fontId="31" fillId="19" borderId="0" xfId="0" applyNumberFormat="1" applyFont="1" applyFill="1"/>
    <xf numFmtId="0" fontId="31" fillId="19" borderId="0" xfId="0" applyFont="1" applyFill="1"/>
    <xf numFmtId="4" fontId="31" fillId="19" borderId="0" xfId="0" applyNumberFormat="1" applyFont="1" applyFill="1"/>
    <xf numFmtId="0" fontId="31" fillId="20" borderId="0" xfId="0" applyFont="1" applyFill="1"/>
    <xf numFmtId="4" fontId="31" fillId="20" borderId="0" xfId="0" applyNumberFormat="1" applyFont="1" applyFill="1"/>
    <xf numFmtId="1" fontId="31" fillId="20" borderId="0" xfId="0" applyNumberFormat="1" applyFont="1" applyFill="1"/>
    <xf numFmtId="49" fontId="30" fillId="16" borderId="0" xfId="0" applyNumberFormat="1" applyFont="1" applyFill="1"/>
    <xf numFmtId="0" fontId="30" fillId="16" borderId="0" xfId="0" applyFont="1" applyFill="1"/>
    <xf numFmtId="4" fontId="30" fillId="16" borderId="0" xfId="0" applyNumberFormat="1" applyFont="1" applyFill="1"/>
    <xf numFmtId="1" fontId="31" fillId="19" borderId="0" xfId="0" applyNumberFormat="1" applyFont="1" applyFill="1"/>
    <xf numFmtId="49" fontId="30" fillId="21" borderId="0" xfId="0" applyNumberFormat="1" applyFont="1" applyFill="1"/>
    <xf numFmtId="0" fontId="30" fillId="21" borderId="0" xfId="0" applyFont="1" applyFill="1"/>
    <xf numFmtId="4" fontId="30" fillId="21" borderId="0" xfId="0" applyNumberFormat="1" applyFont="1" applyFill="1"/>
    <xf numFmtId="0" fontId="0" fillId="0" borderId="0" xfId="0"/>
    <xf numFmtId="0" fontId="0" fillId="0" borderId="0" xfId="0"/>
    <xf numFmtId="4" fontId="0" fillId="0" borderId="0" xfId="0" applyNumberFormat="1"/>
    <xf numFmtId="49" fontId="35" fillId="0" borderId="0" xfId="0" applyNumberFormat="1" applyFont="1"/>
    <xf numFmtId="0" fontId="35" fillId="0" borderId="0" xfId="0" applyFont="1"/>
    <xf numFmtId="4" fontId="35" fillId="0" borderId="0" xfId="0" applyNumberFormat="1" applyFont="1"/>
    <xf numFmtId="1" fontId="35" fillId="0" borderId="0" xfId="0" applyNumberFormat="1" applyFont="1"/>
    <xf numFmtId="49" fontId="35" fillId="0" borderId="0" xfId="0" applyNumberFormat="1" applyFont="1" applyFill="1"/>
    <xf numFmtId="0" fontId="35" fillId="0" borderId="0" xfId="0" applyFont="1" applyFill="1"/>
    <xf numFmtId="4" fontId="35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0" fillId="15" borderId="0" xfId="0" applyFont="1" applyFill="1"/>
    <xf numFmtId="0" fontId="1" fillId="15" borderId="0" xfId="0" applyFont="1" applyFill="1"/>
    <xf numFmtId="4" fontId="30" fillId="15" borderId="0" xfId="0" applyNumberFormat="1" applyFont="1" applyFill="1"/>
    <xf numFmtId="0" fontId="30" fillId="0" borderId="0" xfId="0" applyFont="1"/>
    <xf numFmtId="49" fontId="30" fillId="0" borderId="0" xfId="0" applyNumberFormat="1" applyFont="1"/>
    <xf numFmtId="9" fontId="31" fillId="17" borderId="0" xfId="1" applyFont="1" applyFill="1"/>
    <xf numFmtId="9" fontId="31" fillId="18" borderId="0" xfId="1" applyFont="1" applyFill="1"/>
    <xf numFmtId="9" fontId="31" fillId="0" borderId="0" xfId="1" applyFont="1" applyFill="1"/>
    <xf numFmtId="9" fontId="31" fillId="19" borderId="0" xfId="1" applyFont="1" applyFill="1"/>
    <xf numFmtId="9" fontId="31" fillId="20" borderId="0" xfId="1" applyFont="1" applyFill="1"/>
    <xf numFmtId="9" fontId="35" fillId="0" borderId="0" xfId="1" applyFont="1"/>
    <xf numFmtId="9" fontId="30" fillId="0" borderId="0" xfId="1" applyFont="1"/>
    <xf numFmtId="9" fontId="31" fillId="0" borderId="0" xfId="1" applyFont="1"/>
    <xf numFmtId="9" fontId="34" fillId="0" borderId="0" xfId="1" applyFont="1"/>
    <xf numFmtId="9" fontId="30" fillId="18" borderId="0" xfId="1" applyFont="1" applyFill="1"/>
    <xf numFmtId="9" fontId="30" fillId="19" borderId="0" xfId="1" applyFont="1" applyFill="1"/>
    <xf numFmtId="9" fontId="30" fillId="21" borderId="0" xfId="1" applyFont="1" applyFill="1"/>
    <xf numFmtId="9" fontId="31" fillId="16" borderId="0" xfId="1" applyFont="1" applyFill="1"/>
    <xf numFmtId="9" fontId="30" fillId="20" borderId="0" xfId="1" applyFont="1" applyFill="1"/>
    <xf numFmtId="9" fontId="30" fillId="17" borderId="0" xfId="1" applyFont="1" applyFill="1"/>
    <xf numFmtId="9" fontId="31" fillId="10" borderId="0" xfId="1" applyFont="1" applyFill="1"/>
    <xf numFmtId="9" fontId="31" fillId="22" borderId="0" xfId="1" applyFont="1" applyFill="1"/>
    <xf numFmtId="9" fontId="35" fillId="19" borderId="0" xfId="1" applyFont="1" applyFill="1"/>
    <xf numFmtId="9" fontId="35" fillId="20" borderId="0" xfId="1" applyFont="1" applyFill="1"/>
    <xf numFmtId="0" fontId="0" fillId="0" borderId="0" xfId="0"/>
    <xf numFmtId="2" fontId="1" fillId="0" borderId="0" xfId="0" applyNumberFormat="1" applyFont="1" applyBorder="1" applyAlignment="1" applyProtection="1">
      <alignment horizontal="right"/>
    </xf>
    <xf numFmtId="2" fontId="0" fillId="0" borderId="0" xfId="0" applyNumberFormat="1"/>
    <xf numFmtId="0" fontId="1" fillId="0" borderId="0" xfId="0" applyFont="1" applyBorder="1" applyAlignment="1" applyProtection="1">
      <alignment horizontal="left"/>
    </xf>
    <xf numFmtId="0" fontId="0" fillId="0" borderId="0" xfId="0"/>
    <xf numFmtId="3" fontId="1" fillId="0" borderId="0" xfId="0" applyNumberFormat="1" applyFont="1" applyBorder="1" applyAlignment="1" applyProtection="1">
      <alignment horizontal="right"/>
    </xf>
    <xf numFmtId="3" fontId="0" fillId="0" borderId="0" xfId="0" applyNumberFormat="1"/>
    <xf numFmtId="4" fontId="1" fillId="0" borderId="0" xfId="0" applyNumberFormat="1" applyFont="1" applyBorder="1" applyAlignment="1" applyProtection="1">
      <alignment horizontal="right"/>
    </xf>
    <xf numFmtId="4" fontId="0" fillId="0" borderId="0" xfId="0" applyNumberFormat="1"/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left"/>
    </xf>
    <xf numFmtId="3" fontId="1" fillId="0" borderId="0" xfId="0" applyNumberFormat="1" applyFont="1"/>
    <xf numFmtId="0" fontId="1" fillId="0" borderId="0" xfId="0" applyFont="1"/>
    <xf numFmtId="2" fontId="1" fillId="0" borderId="0" xfId="1" applyNumberFormat="1" applyFont="1" applyBorder="1" applyAlignment="1" applyProtection="1">
      <alignment horizontal="right"/>
    </xf>
    <xf numFmtId="2" fontId="0" fillId="0" borderId="0" xfId="1" applyNumberFormat="1" applyFont="1"/>
    <xf numFmtId="0" fontId="2" fillId="3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/>
    <xf numFmtId="0" fontId="0" fillId="0" borderId="0" xfId="0" applyFont="1" applyBorder="1" applyAlignment="1" applyProtection="1">
      <alignment horizontal="center"/>
    </xf>
    <xf numFmtId="0" fontId="1" fillId="3" borderId="0" xfId="0" applyFont="1" applyFill="1" applyAlignment="1">
      <alignment horizontal="center"/>
    </xf>
    <xf numFmtId="10" fontId="30" fillId="0" borderId="0" xfId="1" applyNumberFormat="1" applyFont="1" applyBorder="1" applyAlignment="1" applyProtection="1">
      <alignment horizontal="right"/>
    </xf>
    <xf numFmtId="10" fontId="31" fillId="0" borderId="0" xfId="1" applyNumberFormat="1" applyFont="1"/>
    <xf numFmtId="3" fontId="0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3" fontId="5" fillId="0" borderId="0" xfId="0" applyNumberFormat="1" applyFont="1" applyBorder="1" applyAlignment="1" applyProtection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0" fontId="0" fillId="0" borderId="0" xfId="0" applyFont="1" applyBorder="1" applyAlignment="1" applyProtection="1">
      <alignment horizontal="left"/>
    </xf>
    <xf numFmtId="3" fontId="0" fillId="0" borderId="0" xfId="0" applyNumberFormat="1" applyFont="1" applyFill="1" applyBorder="1" applyAlignment="1" applyProtection="1">
      <alignment horizontal="right"/>
    </xf>
    <xf numFmtId="10" fontId="30" fillId="0" borderId="0" xfId="0" applyNumberFormat="1" applyFont="1" applyBorder="1" applyAlignment="1" applyProtection="1">
      <alignment horizontal="right"/>
    </xf>
    <xf numFmtId="10" fontId="30" fillId="0" borderId="0" xfId="0" applyNumberFormat="1" applyFont="1"/>
    <xf numFmtId="0" fontId="29" fillId="0" borderId="0" xfId="0" applyFont="1" applyBorder="1" applyAlignment="1" applyProtection="1">
      <alignment horizontal="left"/>
    </xf>
    <xf numFmtId="3" fontId="29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0" xfId="0" applyFont="1"/>
    <xf numFmtId="0" fontId="7" fillId="2" borderId="0" xfId="0" applyFont="1" applyFill="1" applyBorder="1" applyAlignment="1" applyProtection="1">
      <alignment horizont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1" fillId="5" borderId="0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right"/>
    </xf>
    <xf numFmtId="10" fontId="33" fillId="9" borderId="0" xfId="0" applyNumberFormat="1" applyFont="1" applyFill="1" applyBorder="1" applyAlignment="1" applyProtection="1">
      <alignment horizontal="right"/>
    </xf>
    <xf numFmtId="10" fontId="32" fillId="9" borderId="0" xfId="0" applyNumberFormat="1" applyFont="1" applyFill="1"/>
    <xf numFmtId="0" fontId="10" fillId="4" borderId="0" xfId="0" applyFont="1" applyFill="1" applyBorder="1" applyAlignment="1" applyProtection="1">
      <alignment horizontal="right"/>
    </xf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 applyProtection="1">
      <alignment horizontal="right"/>
    </xf>
    <xf numFmtId="4" fontId="12" fillId="2" borderId="0" xfId="0" applyNumberFormat="1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left"/>
    </xf>
    <xf numFmtId="4" fontId="10" fillId="4" borderId="0" xfId="0" applyNumberFormat="1" applyFont="1" applyFill="1" applyBorder="1" applyAlignment="1" applyProtection="1">
      <alignment horizontal="right"/>
    </xf>
    <xf numFmtId="0" fontId="1" fillId="5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right"/>
    </xf>
    <xf numFmtId="4" fontId="11" fillId="5" borderId="0" xfId="0" applyNumberFormat="1" applyFont="1" applyFill="1" applyBorder="1" applyAlignment="1" applyProtection="1">
      <alignment horizontal="right"/>
    </xf>
    <xf numFmtId="0" fontId="1" fillId="5" borderId="0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left"/>
    </xf>
    <xf numFmtId="0" fontId="9" fillId="3" borderId="0" xfId="0" applyFont="1" applyFill="1" applyAlignment="1">
      <alignment horizontal="center"/>
    </xf>
    <xf numFmtId="10" fontId="12" fillId="2" borderId="0" xfId="0" applyNumberFormat="1" applyFont="1" applyFill="1" applyBorder="1" applyAlignment="1" applyProtection="1">
      <alignment horizontal="right"/>
    </xf>
    <xf numFmtId="10" fontId="0" fillId="0" borderId="0" xfId="0" applyNumberFormat="1"/>
    <xf numFmtId="0" fontId="13" fillId="0" borderId="0" xfId="0" applyFont="1" applyBorder="1" applyAlignment="1" applyProtection="1">
      <alignment horizontal="center"/>
    </xf>
    <xf numFmtId="0" fontId="13" fillId="0" borderId="0" xfId="0" applyFont="1"/>
    <xf numFmtId="10" fontId="15" fillId="3" borderId="0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4" fontId="1" fillId="0" borderId="0" xfId="0" applyNumberFormat="1" applyFont="1"/>
    <xf numFmtId="2" fontId="0" fillId="0" borderId="0" xfId="0" applyNumberFormat="1" applyFont="1" applyBorder="1" applyAlignment="1" applyProtection="1">
      <alignment horizontal="right"/>
    </xf>
    <xf numFmtId="0" fontId="14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right"/>
    </xf>
    <xf numFmtId="4" fontId="15" fillId="3" borderId="0" xfId="0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center"/>
    </xf>
    <xf numFmtId="0" fontId="16" fillId="0" borderId="0" xfId="0" applyFont="1"/>
    <xf numFmtId="0" fontId="17" fillId="0" borderId="0" xfId="0" applyFont="1" applyBorder="1" applyAlignment="1" applyProtection="1">
      <alignment horizontal="left"/>
    </xf>
    <xf numFmtId="4" fontId="17" fillId="0" borderId="0" xfId="0" applyNumberFormat="1" applyFont="1" applyBorder="1" applyAlignment="1" applyProtection="1">
      <alignment horizontal="right"/>
    </xf>
    <xf numFmtId="10" fontId="17" fillId="0" borderId="0" xfId="0" applyNumberFormat="1" applyFont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left"/>
    </xf>
    <xf numFmtId="4" fontId="33" fillId="0" borderId="0" xfId="0" applyNumberFormat="1" applyFont="1" applyFill="1" applyBorder="1" applyAlignment="1" applyProtection="1">
      <alignment horizontal="right"/>
    </xf>
    <xf numFmtId="4" fontId="32" fillId="0" borderId="0" xfId="0" applyNumberFormat="1" applyFont="1" applyFill="1"/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0" xfId="0" applyFont="1"/>
    <xf numFmtId="0" fontId="22" fillId="4" borderId="0" xfId="0" applyFont="1" applyFill="1" applyBorder="1" applyAlignment="1" applyProtection="1">
      <alignment horizontal="right"/>
    </xf>
    <xf numFmtId="10" fontId="22" fillId="4" borderId="0" xfId="0" applyNumberFormat="1" applyFont="1" applyFill="1" applyBorder="1" applyAlignment="1" applyProtection="1">
      <alignment horizontal="right"/>
    </xf>
    <xf numFmtId="0" fontId="21" fillId="2" borderId="0" xfId="0" applyFont="1" applyFill="1" applyAlignment="1">
      <alignment horizontal="left"/>
    </xf>
    <xf numFmtId="0" fontId="21" fillId="2" borderId="0" xfId="0" applyFont="1" applyFill="1" applyBorder="1" applyAlignment="1" applyProtection="1">
      <alignment horizontal="right"/>
    </xf>
    <xf numFmtId="10" fontId="23" fillId="5" borderId="0" xfId="0" applyNumberFormat="1" applyFont="1" applyFill="1" applyBorder="1" applyAlignment="1" applyProtection="1">
      <alignment horizontal="right"/>
    </xf>
    <xf numFmtId="0" fontId="23" fillId="5" borderId="0" xfId="0" applyFont="1" applyFill="1" applyBorder="1" applyAlignment="1" applyProtection="1">
      <alignment horizontal="left"/>
    </xf>
    <xf numFmtId="0" fontId="23" fillId="5" borderId="0" xfId="0" applyFont="1" applyFill="1" applyBorder="1" applyAlignment="1" applyProtection="1">
      <alignment horizontal="right"/>
    </xf>
    <xf numFmtId="4" fontId="23" fillId="5" borderId="0" xfId="0" applyNumberFormat="1" applyFont="1" applyFill="1" applyBorder="1" applyAlignment="1" applyProtection="1">
      <alignment horizontal="right"/>
    </xf>
    <xf numFmtId="0" fontId="22" fillId="4" borderId="0" xfId="0" applyFont="1" applyFill="1" applyBorder="1" applyAlignment="1" applyProtection="1">
      <alignment horizontal="left"/>
    </xf>
    <xf numFmtId="4" fontId="22" fillId="4" borderId="0" xfId="0" applyNumberFormat="1" applyFont="1" applyFill="1" applyBorder="1" applyAlignment="1" applyProtection="1">
      <alignment horizontal="right"/>
    </xf>
    <xf numFmtId="4" fontId="21" fillId="2" borderId="0" xfId="0" applyNumberFormat="1" applyFont="1" applyFill="1" applyBorder="1" applyAlignment="1" applyProtection="1">
      <alignment horizontal="right"/>
    </xf>
    <xf numFmtId="10" fontId="21" fillId="2" borderId="0" xfId="0" applyNumberFormat="1" applyFont="1" applyFill="1" applyBorder="1" applyAlignment="1" applyProtection="1">
      <alignment horizontal="right"/>
    </xf>
    <xf numFmtId="0" fontId="20" fillId="3" borderId="0" xfId="0" applyFont="1" applyFill="1" applyAlignment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0" xfId="0" applyFont="1"/>
    <xf numFmtId="0" fontId="26" fillId="8" borderId="0" xfId="0" applyFont="1" applyFill="1" applyBorder="1" applyAlignment="1" applyProtection="1">
      <alignment horizontal="left"/>
    </xf>
    <xf numFmtId="0" fontId="26" fillId="7" borderId="0" xfId="0" applyFont="1" applyFill="1" applyBorder="1" applyAlignment="1" applyProtection="1">
      <alignment horizontal="left"/>
    </xf>
    <xf numFmtId="0" fontId="25" fillId="6" borderId="0" xfId="0" applyFont="1" applyFill="1" applyAlignment="1">
      <alignment horizontal="center"/>
    </xf>
    <xf numFmtId="0" fontId="25" fillId="3" borderId="0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center"/>
    </xf>
    <xf numFmtId="0" fontId="27" fillId="0" borderId="0" xfId="0" applyFont="1"/>
    <xf numFmtId="4" fontId="26" fillId="8" borderId="0" xfId="0" applyNumberFormat="1" applyFont="1" applyFill="1" applyBorder="1" applyAlignment="1" applyProtection="1">
      <alignment horizontal="right"/>
    </xf>
    <xf numFmtId="4" fontId="26" fillId="7" borderId="0" xfId="0" applyNumberFormat="1" applyFont="1" applyFill="1" applyBorder="1" applyAlignment="1" applyProtection="1">
      <alignment horizontal="right"/>
    </xf>
    <xf numFmtId="9" fontId="25" fillId="3" borderId="0" xfId="1" applyFont="1" applyFill="1" applyBorder="1" applyAlignment="1" applyProtection="1">
      <alignment horizontal="right"/>
    </xf>
    <xf numFmtId="9" fontId="0" fillId="0" borderId="0" xfId="1" applyFont="1"/>
    <xf numFmtId="9" fontId="0" fillId="0" borderId="0" xfId="1" applyFont="1"/>
    <xf numFmtId="9" fontId="1" fillId="15" borderId="0" xfId="1" applyFont="1" applyFill="1"/>
    <xf numFmtId="4" fontId="36" fillId="23" borderId="0" xfId="0" applyNumberFormat="1" applyFont="1" applyFill="1" applyBorder="1" applyAlignment="1" applyProtection="1">
      <alignment horizontal="right"/>
    </xf>
    <xf numFmtId="0" fontId="37" fillId="23" borderId="0" xfId="0" applyFont="1" applyFill="1"/>
    <xf numFmtId="10" fontId="33" fillId="24" borderId="0" xfId="0" applyNumberFormat="1" applyFont="1" applyFill="1" applyBorder="1" applyAlignment="1" applyProtection="1">
      <alignment horizontal="right"/>
    </xf>
    <xf numFmtId="10" fontId="32" fillId="24" borderId="0" xfId="0" applyNumberFormat="1" applyFont="1" applyFill="1"/>
    <xf numFmtId="9" fontId="1" fillId="9" borderId="0" xfId="1" applyFont="1" applyFill="1"/>
    <xf numFmtId="9" fontId="33" fillId="9" borderId="0" xfId="1" applyFont="1" applyFill="1" applyBorder="1" applyAlignment="1" applyProtection="1">
      <alignment horizontal="right"/>
    </xf>
    <xf numFmtId="9" fontId="32" fillId="9" borderId="0" xfId="1" applyFont="1" applyFill="1"/>
    <xf numFmtId="9" fontId="11" fillId="9" borderId="0" xfId="1" applyFont="1" applyFill="1" applyBorder="1" applyAlignment="1" applyProtection="1">
      <alignment horizontal="left"/>
    </xf>
    <xf numFmtId="9" fontId="11" fillId="9" borderId="0" xfId="1" applyFont="1" applyFill="1" applyBorder="1" applyAlignment="1" applyProtection="1">
      <alignment horizontal="right"/>
    </xf>
    <xf numFmtId="10" fontId="33" fillId="23" borderId="0" xfId="0" applyNumberFormat="1" applyFont="1" applyFill="1" applyBorder="1" applyAlignment="1" applyProtection="1">
      <alignment horizontal="right"/>
    </xf>
    <xf numFmtId="10" fontId="32" fillId="23" borderId="0" xfId="0" applyNumberFormat="1" applyFont="1" applyFill="1"/>
  </cellXfs>
  <cellStyles count="2">
    <cellStyle name="Normalno" xfId="0" builtinId="0"/>
    <cellStyle name="Postotak" xfId="1" builtinId="5"/>
  </cellStyles>
  <dxfs count="27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AB19E-BA7E-41C0-A4AA-BDAAD1738389}" name="Tablica1" displayName="Tablica1" ref="A421:M432" headerRowCount="0" totalsRowShown="0" headerRowDxfId="26" dataDxfId="25">
  <tableColumns count="13">
    <tableColumn id="1" xr3:uid="{383BB2C5-534F-45CB-BD63-636FFB4D48F5}" name="Stupac1" headerRowDxfId="24" dataDxfId="23"/>
    <tableColumn id="2" xr3:uid="{F550D3CE-FF5E-470E-9719-6C1C66F37834}" name="Stupac2" headerRowDxfId="22" dataDxfId="21"/>
    <tableColumn id="3" xr3:uid="{7220EBE0-C55B-48AE-BA08-E2036FC19D6A}" name="Stupac3" headerRowDxfId="20" dataDxfId="19"/>
    <tableColumn id="4" xr3:uid="{4230F00F-E60A-4EC2-A4AB-E648881E2ED0}" name="Stupac4" headerRowDxfId="18" dataDxfId="17"/>
    <tableColumn id="5" xr3:uid="{E68FCE51-839C-42A0-AAA7-196BCF9FAEB0}" name="Stupac5" headerRowDxfId="16" dataDxfId="15"/>
    <tableColumn id="6" xr3:uid="{9C9A71D1-3CC9-4B04-9513-421DAE8784E7}" name="Stupac6" headerRowDxfId="14" dataDxfId="13"/>
    <tableColumn id="7" xr3:uid="{B3D88A11-13FD-4D79-A6B2-6A5DFE2DE8BA}" name="Stupac7" headerRowDxfId="12" dataDxfId="11"/>
    <tableColumn id="8" xr3:uid="{E0DB1B2F-E7C9-4DF4-84EA-6FCD1FE0A6A6}" name="Stupac8" headerRowDxfId="10" dataDxfId="9"/>
    <tableColumn id="9" xr3:uid="{285B99AF-57A8-4E62-814F-561E6ABB3576}" name="Stupac9" headerRowDxfId="8" dataDxfId="7"/>
    <tableColumn id="10" xr3:uid="{38519E7B-C5FB-40F7-9DDB-4C0E76F2B9BF}" name="Stupac10" headerRowDxfId="6" dataDxfId="5"/>
    <tableColumn id="11" xr3:uid="{076CBD45-D647-4F5F-97BF-F182C34B08BD}" name="Stupac11" headerRowDxfId="4" dataDxfId="3"/>
    <tableColumn id="12" xr3:uid="{2D350871-A6A8-46B9-B2B7-97D4AD9F7ECD}" name="Stupac12" headerRowDxfId="2" dataDxfId="1"/>
    <tableColumn id="13" xr3:uid="{D67119D6-8087-4EFF-AEFE-DFE4BC95DB1D}" name="Stupac13" dataDxfId="0">
      <calculatedColumnFormula>SUM(L421/E421)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workbookViewId="0">
      <selection activeCell="F38" sqref="F38"/>
    </sheetView>
  </sheetViews>
  <sheetFormatPr defaultRowHeight="12.75" x14ac:dyDescent="0.2"/>
  <sheetData>
    <row r="1" spans="1:24" x14ac:dyDescent="0.2">
      <c r="A1" s="106" t="s">
        <v>299</v>
      </c>
      <c r="B1" s="106"/>
      <c r="C1" s="1" t="s">
        <v>291</v>
      </c>
      <c r="D1" s="2" t="s">
        <v>291</v>
      </c>
    </row>
    <row r="2" spans="1:24" x14ac:dyDescent="0.2">
      <c r="A2" s="106" t="s">
        <v>0</v>
      </c>
      <c r="B2" s="106"/>
      <c r="C2" s="1" t="s">
        <v>291</v>
      </c>
      <c r="D2" s="3" t="s">
        <v>291</v>
      </c>
    </row>
    <row r="3" spans="1:24" x14ac:dyDescent="0.2">
      <c r="A3" s="106" t="s">
        <v>292</v>
      </c>
      <c r="B3" s="106"/>
    </row>
    <row r="4" spans="1:24" x14ac:dyDescent="0.2">
      <c r="A4" s="106" t="s">
        <v>293</v>
      </c>
      <c r="B4" s="106"/>
    </row>
    <row r="5" spans="1:24" x14ac:dyDescent="0.2">
      <c r="A5" s="106" t="s">
        <v>294</v>
      </c>
      <c r="B5" s="106"/>
    </row>
    <row r="6" spans="1:24" s="4" customFormat="1" ht="18" x14ac:dyDescent="0.25">
      <c r="A6" s="120" t="s">
        <v>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4" x14ac:dyDescent="0.2">
      <c r="A7" s="122" t="s">
        <v>295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4" x14ac:dyDescent="0.2">
      <c r="A8" s="122" t="s">
        <v>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14" spans="1:24" x14ac:dyDescent="0.2">
      <c r="A14" s="118" t="s">
        <v>2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23" t="s">
        <v>4</v>
      </c>
      <c r="N14" s="106"/>
      <c r="O14" s="123" t="s">
        <v>296</v>
      </c>
      <c r="P14" s="106"/>
      <c r="Q14" s="123" t="s">
        <v>297</v>
      </c>
      <c r="R14" s="106"/>
      <c r="S14" s="123" t="s">
        <v>298</v>
      </c>
      <c r="T14" s="106"/>
      <c r="U14" s="118" t="s">
        <v>5</v>
      </c>
      <c r="V14" s="106"/>
      <c r="W14" s="118" t="s">
        <v>6</v>
      </c>
      <c r="X14" s="106"/>
    </row>
    <row r="15" spans="1:24" x14ac:dyDescent="0.2">
      <c r="A15" s="111" t="s">
        <v>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19" t="s">
        <v>8</v>
      </c>
      <c r="N15" s="106"/>
      <c r="O15" s="119" t="s">
        <v>9</v>
      </c>
      <c r="P15" s="106"/>
      <c r="Q15" s="119" t="s">
        <v>10</v>
      </c>
      <c r="R15" s="106"/>
      <c r="S15" s="119" t="s">
        <v>11</v>
      </c>
      <c r="T15" s="106"/>
      <c r="U15" s="119" t="s">
        <v>12</v>
      </c>
      <c r="V15" s="106"/>
      <c r="W15" s="119" t="s">
        <v>13</v>
      </c>
      <c r="X15" s="106"/>
    </row>
    <row r="16" spans="1:24" x14ac:dyDescent="0.2">
      <c r="A16" s="105" t="s">
        <v>14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>
        <v>4265346</v>
      </c>
      <c r="N16" s="108"/>
      <c r="O16" s="107">
        <v>16833500</v>
      </c>
      <c r="P16" s="108"/>
      <c r="Q16" s="107">
        <v>17033500</v>
      </c>
      <c r="R16" s="108"/>
      <c r="S16" s="107">
        <v>2101429</v>
      </c>
      <c r="T16" s="108"/>
      <c r="U16" s="116">
        <f>(S16/M16*100)</f>
        <v>49.267492015888045</v>
      </c>
      <c r="V16" s="117"/>
      <c r="W16" s="103">
        <f>(S16/Q16*100)</f>
        <v>12.337035841136585</v>
      </c>
      <c r="X16" s="104"/>
    </row>
    <row r="17" spans="1:24" x14ac:dyDescent="0.2">
      <c r="A17" s="105" t="s">
        <v>15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7">
        <v>0</v>
      </c>
      <c r="N17" s="108"/>
      <c r="O17" s="107">
        <v>100000</v>
      </c>
      <c r="P17" s="108"/>
      <c r="Q17" s="107">
        <v>100000</v>
      </c>
      <c r="R17" s="108"/>
      <c r="S17" s="107">
        <v>0</v>
      </c>
      <c r="T17" s="108"/>
      <c r="U17" s="103">
        <v>0</v>
      </c>
      <c r="V17" s="104"/>
      <c r="W17" s="103">
        <v>0</v>
      </c>
      <c r="X17" s="104"/>
    </row>
    <row r="18" spans="1:24" x14ac:dyDescent="0.2">
      <c r="A18" s="105" t="s">
        <v>17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7">
        <v>4265346</v>
      </c>
      <c r="N18" s="108"/>
      <c r="O18" s="107">
        <v>16933500</v>
      </c>
      <c r="P18" s="108"/>
      <c r="Q18" s="107">
        <v>17133500</v>
      </c>
      <c r="R18" s="108"/>
      <c r="S18" s="114">
        <f>SUM(S16:S17)</f>
        <v>2101429</v>
      </c>
      <c r="T18" s="115"/>
      <c r="U18" s="103">
        <f>SUM(S18/M18*100)</f>
        <v>49.267492015888045</v>
      </c>
      <c r="V18" s="104"/>
      <c r="W18" s="103">
        <f>SUM(S18/Q18*100)</f>
        <v>12.265030495812297</v>
      </c>
      <c r="X18" s="104"/>
    </row>
    <row r="19" spans="1:24" x14ac:dyDescent="0.2">
      <c r="A19" s="105" t="s">
        <v>18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>
        <v>2760581</v>
      </c>
      <c r="N19" s="108"/>
      <c r="O19" s="107">
        <v>3761000</v>
      </c>
      <c r="P19" s="108"/>
      <c r="Q19" s="107">
        <v>3961100</v>
      </c>
      <c r="R19" s="108"/>
      <c r="S19" s="107">
        <v>1768706</v>
      </c>
      <c r="T19" s="108"/>
      <c r="U19" s="103">
        <f>SUM(S19/M19*100)</f>
        <v>64.070063511992586</v>
      </c>
      <c r="V19" s="104"/>
      <c r="W19" s="103">
        <f>SUM(S19/Q19*100)</f>
        <v>44.651889626618868</v>
      </c>
      <c r="X19" s="104"/>
    </row>
    <row r="20" spans="1:24" x14ac:dyDescent="0.2">
      <c r="A20" s="105" t="s">
        <v>19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>
        <v>1747335</v>
      </c>
      <c r="N20" s="108"/>
      <c r="O20" s="107">
        <v>13172500</v>
      </c>
      <c r="P20" s="108"/>
      <c r="Q20" s="107">
        <v>13172500</v>
      </c>
      <c r="R20" s="108"/>
      <c r="S20" s="107">
        <v>722311</v>
      </c>
      <c r="T20" s="108"/>
      <c r="U20" s="103">
        <f>SUM(S20/M20*100)</f>
        <v>41.337865950146941</v>
      </c>
      <c r="V20" s="104"/>
      <c r="W20" s="103">
        <f>SUM(S20/Q20*100)</f>
        <v>5.4834769405959385</v>
      </c>
      <c r="X20" s="104"/>
    </row>
    <row r="21" spans="1:24" x14ac:dyDescent="0.2">
      <c r="A21" s="105" t="s">
        <v>20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7">
        <v>4507916</v>
      </c>
      <c r="N21" s="108"/>
      <c r="O21" s="107">
        <v>16933500</v>
      </c>
      <c r="P21" s="108"/>
      <c r="Q21" s="107">
        <v>17133500</v>
      </c>
      <c r="R21" s="108"/>
      <c r="S21" s="107">
        <f>SUM(S19:S20)</f>
        <v>2491017</v>
      </c>
      <c r="T21" s="108"/>
      <c r="U21" s="103">
        <f>SUM(S21/M21*1009)</f>
        <v>557.56055636351698</v>
      </c>
      <c r="V21" s="104"/>
      <c r="W21" s="103">
        <f>SUM(S21/M21*100)</f>
        <v>55.258727092519024</v>
      </c>
      <c r="X21" s="104"/>
    </row>
    <row r="22" spans="1:24" x14ac:dyDescent="0.2">
      <c r="A22" s="105" t="s">
        <v>23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>
        <v>-242570</v>
      </c>
      <c r="N22" s="108"/>
      <c r="O22" s="103">
        <v>0</v>
      </c>
      <c r="P22" s="104"/>
      <c r="Q22" s="103">
        <v>0</v>
      </c>
      <c r="R22" s="104"/>
      <c r="S22" s="109">
        <f>SUM(S18-S21)</f>
        <v>-389588</v>
      </c>
      <c r="T22" s="110"/>
      <c r="U22" s="103">
        <f>SUM(S22/M22*100)</f>
        <v>160.60848414890546</v>
      </c>
      <c r="V22" s="104"/>
      <c r="W22" s="103">
        <f>SUM(S55/M22*100)</f>
        <v>0</v>
      </c>
      <c r="X22" s="104"/>
    </row>
    <row r="23" spans="1:24" x14ac:dyDescent="0.2">
      <c r="A23" s="111" t="s">
        <v>24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12" t="s">
        <v>0</v>
      </c>
      <c r="N23" s="108"/>
      <c r="O23" s="113" t="s">
        <v>0</v>
      </c>
      <c r="P23" s="104"/>
      <c r="Q23" s="113" t="s">
        <v>0</v>
      </c>
      <c r="R23" s="104"/>
      <c r="S23" s="113" t="s">
        <v>0</v>
      </c>
      <c r="T23" s="104"/>
      <c r="U23" s="113" t="s">
        <v>0</v>
      </c>
      <c r="V23" s="104"/>
      <c r="W23" s="113" t="s">
        <v>0</v>
      </c>
      <c r="X23" s="104"/>
    </row>
    <row r="24" spans="1:24" x14ac:dyDescent="0.2">
      <c r="A24" s="105" t="s">
        <v>25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 t="s">
        <v>26</v>
      </c>
      <c r="N24" s="108"/>
      <c r="O24" s="103">
        <v>0</v>
      </c>
      <c r="P24" s="104"/>
      <c r="Q24" s="103" t="s">
        <v>26</v>
      </c>
      <c r="R24" s="104"/>
      <c r="S24" s="103" t="s">
        <v>26</v>
      </c>
      <c r="T24" s="104"/>
      <c r="U24" s="103">
        <v>0</v>
      </c>
      <c r="V24" s="104"/>
      <c r="W24" s="103">
        <v>0</v>
      </c>
      <c r="X24" s="104"/>
    </row>
    <row r="25" spans="1:24" x14ac:dyDescent="0.2">
      <c r="A25" s="105" t="s">
        <v>28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7" t="s">
        <v>26</v>
      </c>
      <c r="N25" s="108"/>
      <c r="O25" s="103">
        <v>0</v>
      </c>
      <c r="P25" s="104"/>
      <c r="Q25" s="103" t="s">
        <v>26</v>
      </c>
      <c r="R25" s="104"/>
      <c r="S25" s="103" t="s">
        <v>26</v>
      </c>
      <c r="T25" s="104"/>
      <c r="U25" s="103">
        <v>0</v>
      </c>
      <c r="V25" s="104"/>
      <c r="W25" s="103">
        <v>0</v>
      </c>
      <c r="X25" s="104"/>
    </row>
    <row r="26" spans="1:24" x14ac:dyDescent="0.2">
      <c r="A26" s="105" t="s">
        <v>29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7" t="s">
        <v>26</v>
      </c>
      <c r="N26" s="108"/>
      <c r="O26" s="103">
        <v>0</v>
      </c>
      <c r="P26" s="104"/>
      <c r="Q26" s="103" t="s">
        <v>26</v>
      </c>
      <c r="R26" s="104"/>
      <c r="S26" s="103" t="s">
        <v>26</v>
      </c>
      <c r="T26" s="104"/>
      <c r="U26" s="103">
        <v>0</v>
      </c>
      <c r="V26" s="104"/>
      <c r="W26" s="103">
        <v>0</v>
      </c>
      <c r="X26" s="104"/>
    </row>
    <row r="27" spans="1:24" x14ac:dyDescent="0.2">
      <c r="A27" s="105" t="s">
        <v>30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>
        <v>728754</v>
      </c>
      <c r="N27" s="108"/>
      <c r="O27" s="103">
        <v>0</v>
      </c>
      <c r="P27" s="104"/>
      <c r="Q27" s="103">
        <v>0</v>
      </c>
      <c r="R27" s="104"/>
      <c r="S27" s="109">
        <v>787803</v>
      </c>
      <c r="T27" s="110"/>
      <c r="U27" s="103">
        <f>SUM(S27/M27*100)</f>
        <v>108.10273425600407</v>
      </c>
      <c r="V27" s="104"/>
      <c r="W27" s="103">
        <v>0</v>
      </c>
      <c r="X27" s="104"/>
    </row>
    <row r="28" spans="1:24" x14ac:dyDescent="0.2">
      <c r="A28" s="105" t="s">
        <v>31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7">
        <v>728754</v>
      </c>
      <c r="N28" s="108"/>
      <c r="O28" s="103">
        <v>0</v>
      </c>
      <c r="P28" s="104"/>
      <c r="Q28" s="103">
        <v>0</v>
      </c>
      <c r="R28" s="104"/>
      <c r="S28" s="109">
        <v>398215</v>
      </c>
      <c r="T28" s="110"/>
      <c r="U28" s="103">
        <f>SUM(S28/M28*100)</f>
        <v>54.643267824258942</v>
      </c>
      <c r="V28" s="104"/>
      <c r="W28" s="103">
        <v>0</v>
      </c>
      <c r="X28" s="104"/>
    </row>
    <row r="29" spans="1:24" x14ac:dyDescent="0.2">
      <c r="A29" s="111" t="s">
        <v>32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12" t="s">
        <v>0</v>
      </c>
      <c r="N29" s="108"/>
      <c r="O29" s="113" t="s">
        <v>0</v>
      </c>
      <c r="P29" s="104"/>
      <c r="Q29" s="113" t="s">
        <v>0</v>
      </c>
      <c r="R29" s="104"/>
      <c r="S29" s="113" t="s">
        <v>0</v>
      </c>
      <c r="T29" s="104"/>
      <c r="U29" s="113" t="s">
        <v>0</v>
      </c>
      <c r="V29" s="104"/>
      <c r="W29" s="113" t="s">
        <v>0</v>
      </c>
      <c r="X29" s="104"/>
    </row>
    <row r="30" spans="1:24" x14ac:dyDescent="0.2">
      <c r="A30" s="105" t="s">
        <v>33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>
        <v>486184</v>
      </c>
      <c r="N30" s="108"/>
      <c r="O30" s="103">
        <v>0</v>
      </c>
      <c r="P30" s="104"/>
      <c r="Q30" s="103">
        <v>0</v>
      </c>
      <c r="R30" s="104"/>
      <c r="S30" s="109">
        <v>398215</v>
      </c>
      <c r="T30" s="110"/>
      <c r="U30" s="103">
        <f>SUM(S30/M30*100)</f>
        <v>81.906233031115789</v>
      </c>
      <c r="V30" s="104"/>
      <c r="W30" s="103">
        <v>0</v>
      </c>
      <c r="X30" s="104"/>
    </row>
    <row r="36" spans="1:1" x14ac:dyDescent="0.2">
      <c r="A36" s="26" t="s">
        <v>569</v>
      </c>
    </row>
    <row r="37" spans="1:1" x14ac:dyDescent="0.2">
      <c r="A37" s="26" t="s">
        <v>570</v>
      </c>
    </row>
  </sheetData>
  <mergeCells count="127">
    <mergeCell ref="W14:X14"/>
    <mergeCell ref="A15:L15"/>
    <mergeCell ref="M15:N15"/>
    <mergeCell ref="O15:P15"/>
    <mergeCell ref="Q15:R15"/>
    <mergeCell ref="S15:T15"/>
    <mergeCell ref="W16:X16"/>
    <mergeCell ref="A1:B1"/>
    <mergeCell ref="A2:B2"/>
    <mergeCell ref="A3:B3"/>
    <mergeCell ref="A4:B4"/>
    <mergeCell ref="A5:B5"/>
    <mergeCell ref="A6:U6"/>
    <mergeCell ref="U15:V15"/>
    <mergeCell ref="W15:X15"/>
    <mergeCell ref="A7:U7"/>
    <mergeCell ref="A8:U8"/>
    <mergeCell ref="A14:L14"/>
    <mergeCell ref="M14:N14"/>
    <mergeCell ref="O14:P14"/>
    <mergeCell ref="Q14:R14"/>
    <mergeCell ref="S14:T14"/>
    <mergeCell ref="U14:V14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6:V16"/>
    <mergeCell ref="U19:V19"/>
    <mergeCell ref="W19:X19"/>
    <mergeCell ref="A18:L18"/>
    <mergeCell ref="M18:N18"/>
    <mergeCell ref="O18:P18"/>
    <mergeCell ref="Q18:R18"/>
    <mergeCell ref="S18:T18"/>
    <mergeCell ref="U18:V18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U23:V23"/>
    <mergeCell ref="W23:X23"/>
    <mergeCell ref="A22:L22"/>
    <mergeCell ref="M22:N22"/>
    <mergeCell ref="O22:P22"/>
    <mergeCell ref="Q22:R22"/>
    <mergeCell ref="S22:T22"/>
    <mergeCell ref="U22:V22"/>
    <mergeCell ref="O24:P24"/>
    <mergeCell ref="Q24:R24"/>
    <mergeCell ref="S24:T24"/>
    <mergeCell ref="U24:V24"/>
    <mergeCell ref="W22:X22"/>
    <mergeCell ref="A23:L23"/>
    <mergeCell ref="M23:N23"/>
    <mergeCell ref="O23:P23"/>
    <mergeCell ref="Q23:R23"/>
    <mergeCell ref="S23:T23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A28:L28"/>
    <mergeCell ref="M28:N28"/>
    <mergeCell ref="U27:V27"/>
    <mergeCell ref="W27:X27"/>
    <mergeCell ref="A26:L26"/>
    <mergeCell ref="M26:N26"/>
    <mergeCell ref="O26:P26"/>
    <mergeCell ref="Q26:R26"/>
    <mergeCell ref="S26:T26"/>
    <mergeCell ref="U26:V26"/>
    <mergeCell ref="O28:P28"/>
    <mergeCell ref="Q28:R28"/>
    <mergeCell ref="S28:T28"/>
    <mergeCell ref="U28:V28"/>
    <mergeCell ref="W26:X26"/>
    <mergeCell ref="A27:L27"/>
    <mergeCell ref="M27:N27"/>
    <mergeCell ref="O27:P27"/>
    <mergeCell ref="Q27:R27"/>
    <mergeCell ref="S27:T27"/>
    <mergeCell ref="W28:X28"/>
    <mergeCell ref="W30:X30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9:V29"/>
    <mergeCell ref="W29:X29"/>
  </mergeCells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85642-536C-4EE5-AFC0-1CA65A4FB5D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C66A-6825-45A0-A703-CDB1846A1C5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55"/>
  <sheetViews>
    <sheetView topLeftCell="A62" workbookViewId="0">
      <selection activeCell="Q161" sqref="Q161"/>
    </sheetView>
  </sheetViews>
  <sheetFormatPr defaultRowHeight="12.75" x14ac:dyDescent="0.2"/>
  <sheetData>
    <row r="1" spans="1:25" x14ac:dyDescent="0.2">
      <c r="A1" s="106" t="s">
        <v>299</v>
      </c>
      <c r="B1" s="106"/>
      <c r="C1" s="1" t="s">
        <v>291</v>
      </c>
      <c r="D1" s="2" t="s">
        <v>291</v>
      </c>
    </row>
    <row r="2" spans="1:25" x14ac:dyDescent="0.2">
      <c r="A2" s="106" t="s">
        <v>0</v>
      </c>
      <c r="B2" s="106"/>
      <c r="C2" s="1" t="s">
        <v>291</v>
      </c>
      <c r="D2" s="3" t="s">
        <v>291</v>
      </c>
    </row>
    <row r="3" spans="1:25" x14ac:dyDescent="0.2">
      <c r="A3" s="106" t="s">
        <v>292</v>
      </c>
      <c r="B3" s="106"/>
    </row>
    <row r="4" spans="1:25" x14ac:dyDescent="0.2">
      <c r="A4" s="106" t="s">
        <v>293</v>
      </c>
      <c r="B4" s="106"/>
    </row>
    <row r="5" spans="1:25" x14ac:dyDescent="0.2">
      <c r="A5" s="106" t="s">
        <v>294</v>
      </c>
      <c r="B5" s="106"/>
    </row>
    <row r="6" spans="1:25" s="5" customFormat="1" ht="18" x14ac:dyDescent="0.25">
      <c r="A6" s="137" t="s">
        <v>34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</row>
    <row r="7" spans="1:25" x14ac:dyDescent="0.2">
      <c r="A7" s="122" t="s">
        <v>295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5" x14ac:dyDescent="0.2">
      <c r="A8" s="122" t="s">
        <v>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14" spans="1:25" x14ac:dyDescent="0.2">
      <c r="A14" s="140" t="s">
        <v>2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23" t="s">
        <v>4</v>
      </c>
      <c r="N14" s="106"/>
      <c r="O14" s="123" t="s">
        <v>296</v>
      </c>
      <c r="P14" s="106"/>
      <c r="Q14" s="123" t="s">
        <v>297</v>
      </c>
      <c r="R14" s="106"/>
      <c r="S14" s="123" t="s">
        <v>298</v>
      </c>
      <c r="T14" s="106"/>
      <c r="U14" s="140" t="s">
        <v>5</v>
      </c>
      <c r="V14" s="106"/>
      <c r="W14" s="140" t="s">
        <v>6</v>
      </c>
      <c r="X14" s="106"/>
    </row>
    <row r="15" spans="1:25" x14ac:dyDescent="0.2">
      <c r="A15" s="141" t="s">
        <v>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39" t="s">
        <v>8</v>
      </c>
      <c r="N15" s="106"/>
      <c r="O15" s="139" t="s">
        <v>9</v>
      </c>
      <c r="P15" s="106"/>
      <c r="Q15" s="139" t="s">
        <v>10</v>
      </c>
      <c r="R15" s="106"/>
      <c r="S15" s="139" t="s">
        <v>11</v>
      </c>
      <c r="T15" s="106"/>
      <c r="U15" s="139" t="s">
        <v>12</v>
      </c>
      <c r="V15" s="106"/>
      <c r="W15" s="139" t="s">
        <v>13</v>
      </c>
      <c r="X15" s="106"/>
    </row>
    <row r="16" spans="1:25" x14ac:dyDescent="0.2">
      <c r="A16" s="127" t="s">
        <v>14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28">
        <f>SUM(M17,M27,M38,M46,M56,M58,M60)</f>
        <v>1679196</v>
      </c>
      <c r="N16" s="108"/>
      <c r="O16" s="128">
        <v>16833500</v>
      </c>
      <c r="P16" s="108"/>
      <c r="Q16" s="128">
        <v>17033500</v>
      </c>
      <c r="R16" s="108"/>
      <c r="S16" s="128">
        <v>2101429</v>
      </c>
      <c r="T16" s="108"/>
      <c r="U16" s="124">
        <f>SUM(S16/M16)</f>
        <v>1.2514495032146338</v>
      </c>
      <c r="V16" s="125"/>
      <c r="W16" s="124">
        <f>SUM(S16/Q16)</f>
        <v>0.12337035841136584</v>
      </c>
      <c r="X16" s="125"/>
      <c r="Y16" s="16"/>
    </row>
    <row r="17" spans="1:25" x14ac:dyDescent="0.2">
      <c r="A17" s="127" t="s">
        <v>35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28">
        <f>SUM(M18,M21,M24)</f>
        <v>838446</v>
      </c>
      <c r="N17" s="108"/>
      <c r="O17" s="128">
        <v>1729000</v>
      </c>
      <c r="P17" s="108"/>
      <c r="Q17" s="128">
        <v>1829000</v>
      </c>
      <c r="R17" s="108"/>
      <c r="S17" s="128">
        <v>934358</v>
      </c>
      <c r="T17" s="108"/>
      <c r="U17" s="124">
        <f>SUM(S17/M17)</f>
        <v>1.1143925786514577</v>
      </c>
      <c r="V17" s="125"/>
      <c r="W17" s="124">
        <f>SUM(S17/Q17)</f>
        <v>0.51085729907053035</v>
      </c>
      <c r="X17" s="125"/>
      <c r="Y17" s="16"/>
    </row>
    <row r="18" spans="1:25" x14ac:dyDescent="0.2">
      <c r="A18" s="127" t="s">
        <v>36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28">
        <f>SUM(M19:M20)</f>
        <v>786987</v>
      </c>
      <c r="N18" s="108"/>
      <c r="O18" s="128">
        <v>1600000</v>
      </c>
      <c r="P18" s="108"/>
      <c r="Q18" s="128">
        <v>1700000</v>
      </c>
      <c r="R18" s="108"/>
      <c r="S18" s="128">
        <v>921827</v>
      </c>
      <c r="T18" s="108"/>
      <c r="U18" s="124">
        <f>SUM(S18/M18)</f>
        <v>1.1713370106494772</v>
      </c>
      <c r="V18" s="125"/>
      <c r="W18" s="124">
        <f>SUM(S18/Q18)</f>
        <v>0.54225117647058818</v>
      </c>
      <c r="X18" s="125"/>
      <c r="Y18" s="16"/>
    </row>
    <row r="19" spans="1:25" x14ac:dyDescent="0.2">
      <c r="A19" s="131" t="s">
        <v>37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26">
        <v>786987</v>
      </c>
      <c r="N19" s="108"/>
      <c r="O19" s="126">
        <v>0</v>
      </c>
      <c r="P19" s="108"/>
      <c r="Q19" s="126">
        <v>0</v>
      </c>
      <c r="R19" s="108"/>
      <c r="S19" s="126">
        <v>921827</v>
      </c>
      <c r="T19" s="108"/>
      <c r="U19" s="124">
        <f>SUM(S19/M19)</f>
        <v>1.1713370106494772</v>
      </c>
      <c r="V19" s="125"/>
      <c r="W19" s="124">
        <v>0</v>
      </c>
      <c r="X19" s="125"/>
      <c r="Y19" s="16"/>
    </row>
    <row r="20" spans="1:25" x14ac:dyDescent="0.2">
      <c r="A20" s="131" t="s">
        <v>38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26">
        <v>0</v>
      </c>
      <c r="N20" s="108"/>
      <c r="O20" s="126">
        <v>0</v>
      </c>
      <c r="P20" s="108"/>
      <c r="Q20" s="126">
        <v>0</v>
      </c>
      <c r="R20" s="108"/>
      <c r="S20" s="126">
        <v>0</v>
      </c>
      <c r="T20" s="108"/>
      <c r="U20" s="124">
        <v>0</v>
      </c>
      <c r="V20" s="125"/>
      <c r="W20" s="124">
        <v>0</v>
      </c>
      <c r="X20" s="125"/>
      <c r="Y20" s="16"/>
    </row>
    <row r="21" spans="1:25" x14ac:dyDescent="0.2">
      <c r="A21" s="127" t="s">
        <v>39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28">
        <f>SUM(M22:M23)</f>
        <v>39581</v>
      </c>
      <c r="N21" s="108"/>
      <c r="O21" s="128">
        <v>84000</v>
      </c>
      <c r="P21" s="108"/>
      <c r="Q21" s="128">
        <v>84000</v>
      </c>
      <c r="R21" s="108"/>
      <c r="S21" s="128">
        <v>7435</v>
      </c>
      <c r="T21" s="108"/>
      <c r="U21" s="124">
        <f>SUM(S21/M21)</f>
        <v>0.18784265177736792</v>
      </c>
      <c r="V21" s="125"/>
      <c r="W21" s="124">
        <f>SUM(S21/Q21)</f>
        <v>8.8511904761904764E-2</v>
      </c>
      <c r="X21" s="125"/>
      <c r="Y21" s="16"/>
    </row>
    <row r="22" spans="1:25" x14ac:dyDescent="0.2">
      <c r="A22" s="131" t="s">
        <v>40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26">
        <v>0</v>
      </c>
      <c r="N22" s="108"/>
      <c r="O22" s="126">
        <v>0</v>
      </c>
      <c r="P22" s="108"/>
      <c r="Q22" s="136">
        <v>0</v>
      </c>
      <c r="R22" s="108"/>
      <c r="S22" s="126">
        <v>0</v>
      </c>
      <c r="T22" s="108"/>
      <c r="U22" s="124">
        <v>0</v>
      </c>
      <c r="V22" s="125"/>
      <c r="W22" s="124">
        <v>0</v>
      </c>
      <c r="X22" s="125"/>
      <c r="Y22" s="16"/>
    </row>
    <row r="23" spans="1:25" x14ac:dyDescent="0.2">
      <c r="A23" s="131" t="s">
        <v>41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26">
        <v>39581</v>
      </c>
      <c r="N23" s="108"/>
      <c r="O23" s="126">
        <v>0</v>
      </c>
      <c r="P23" s="108"/>
      <c r="Q23" s="126">
        <v>0</v>
      </c>
      <c r="R23" s="108"/>
      <c r="S23" s="126">
        <v>0</v>
      </c>
      <c r="T23" s="108"/>
      <c r="U23" s="124">
        <f t="shared" ref="U23:U29" si="0">SUM(S23/M23)</f>
        <v>0</v>
      </c>
      <c r="V23" s="125"/>
      <c r="W23" s="124">
        <v>0</v>
      </c>
      <c r="X23" s="125"/>
      <c r="Y23" s="16"/>
    </row>
    <row r="24" spans="1:25" x14ac:dyDescent="0.2">
      <c r="A24" s="127" t="s">
        <v>42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28">
        <f>SUM(M25:M26)</f>
        <v>11878</v>
      </c>
      <c r="N24" s="108"/>
      <c r="O24" s="128">
        <v>45000</v>
      </c>
      <c r="P24" s="108"/>
      <c r="Q24" s="128">
        <v>45000</v>
      </c>
      <c r="R24" s="108"/>
      <c r="S24" s="128">
        <v>5096</v>
      </c>
      <c r="T24" s="108"/>
      <c r="U24" s="124">
        <f t="shared" si="0"/>
        <v>0.42902845596901834</v>
      </c>
      <c r="V24" s="125"/>
      <c r="W24" s="124">
        <f>SUM(S24/Q24)</f>
        <v>0.11324444444444444</v>
      </c>
      <c r="X24" s="125"/>
      <c r="Y24" s="16"/>
    </row>
    <row r="25" spans="1:25" x14ac:dyDescent="0.2">
      <c r="A25" s="131" t="s">
        <v>43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26">
        <v>9629</v>
      </c>
      <c r="N25" s="108"/>
      <c r="O25" s="126">
        <v>0</v>
      </c>
      <c r="P25" s="108"/>
      <c r="Q25" s="126">
        <v>0</v>
      </c>
      <c r="R25" s="108"/>
      <c r="S25" s="126">
        <v>0</v>
      </c>
      <c r="T25" s="108"/>
      <c r="U25" s="124">
        <f t="shared" si="0"/>
        <v>0</v>
      </c>
      <c r="V25" s="125"/>
      <c r="W25" s="124">
        <v>0</v>
      </c>
      <c r="X25" s="125"/>
      <c r="Y25" s="16"/>
    </row>
    <row r="26" spans="1:25" x14ac:dyDescent="0.2">
      <c r="A26" s="131" t="s">
        <v>44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26">
        <v>2249</v>
      </c>
      <c r="N26" s="108"/>
      <c r="O26" s="126">
        <v>0</v>
      </c>
      <c r="P26" s="108"/>
      <c r="Q26" s="126">
        <v>0</v>
      </c>
      <c r="R26" s="108"/>
      <c r="S26" s="126">
        <v>0</v>
      </c>
      <c r="T26" s="108"/>
      <c r="U26" s="124">
        <f t="shared" si="0"/>
        <v>0</v>
      </c>
      <c r="V26" s="125"/>
      <c r="W26" s="124">
        <v>0</v>
      </c>
      <c r="X26" s="125"/>
      <c r="Y26" s="16"/>
    </row>
    <row r="27" spans="1:25" x14ac:dyDescent="0.2">
      <c r="A27" s="127" t="s">
        <v>45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28">
        <f>SUM(M28,M31,M33,M36)</f>
        <v>696381</v>
      </c>
      <c r="N27" s="108"/>
      <c r="O27" s="128">
        <v>14210000</v>
      </c>
      <c r="P27" s="108"/>
      <c r="Q27" s="128">
        <v>14260000</v>
      </c>
      <c r="R27" s="108"/>
      <c r="S27" s="128">
        <v>883795</v>
      </c>
      <c r="T27" s="108"/>
      <c r="U27" s="124">
        <f t="shared" si="0"/>
        <v>1.2691256654044265</v>
      </c>
      <c r="V27" s="125"/>
      <c r="W27" s="124">
        <f>SUM(S27/Q27)</f>
        <v>6.1977208976157085E-2</v>
      </c>
      <c r="X27" s="125"/>
      <c r="Y27" s="16"/>
    </row>
    <row r="28" spans="1:25" x14ac:dyDescent="0.2">
      <c r="A28" s="127" t="s">
        <v>46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28">
        <f>SUM(M29:M30)</f>
        <v>696381</v>
      </c>
      <c r="N28" s="108"/>
      <c r="O28" s="128">
        <v>3910000</v>
      </c>
      <c r="P28" s="108"/>
      <c r="Q28" s="128">
        <v>3960000</v>
      </c>
      <c r="R28" s="108"/>
      <c r="S28" s="128">
        <v>883795</v>
      </c>
      <c r="T28" s="108"/>
      <c r="U28" s="124">
        <f t="shared" si="0"/>
        <v>1.2691256654044265</v>
      </c>
      <c r="V28" s="125"/>
      <c r="W28" s="124">
        <f>SUM(S28/Q28)</f>
        <v>0.22318055555555555</v>
      </c>
      <c r="X28" s="125"/>
      <c r="Y28" s="16"/>
    </row>
    <row r="29" spans="1:25" x14ac:dyDescent="0.2">
      <c r="A29" s="131" t="s">
        <v>47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26">
        <v>696381</v>
      </c>
      <c r="N29" s="108"/>
      <c r="O29" s="126">
        <v>0</v>
      </c>
      <c r="P29" s="108"/>
      <c r="Q29" s="126">
        <v>0</v>
      </c>
      <c r="R29" s="108"/>
      <c r="S29" s="126">
        <v>0</v>
      </c>
      <c r="T29" s="108"/>
      <c r="U29" s="124">
        <f t="shared" si="0"/>
        <v>0</v>
      </c>
      <c r="V29" s="125"/>
      <c r="W29" s="124">
        <v>0</v>
      </c>
      <c r="X29" s="125"/>
      <c r="Y29" s="16"/>
    </row>
    <row r="30" spans="1:25" x14ac:dyDescent="0.2">
      <c r="A30" s="131" t="s">
        <v>48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26">
        <v>0</v>
      </c>
      <c r="N30" s="108"/>
      <c r="O30" s="126">
        <v>0</v>
      </c>
      <c r="P30" s="108"/>
      <c r="Q30" s="126">
        <v>0</v>
      </c>
      <c r="R30" s="108"/>
      <c r="S30" s="126">
        <v>0</v>
      </c>
      <c r="T30" s="108"/>
      <c r="U30" s="124">
        <v>0</v>
      </c>
      <c r="V30" s="125"/>
      <c r="W30" s="124">
        <v>0</v>
      </c>
      <c r="X30" s="125"/>
      <c r="Y30" s="16"/>
    </row>
    <row r="31" spans="1:25" x14ac:dyDescent="0.2">
      <c r="A31" s="127" t="s">
        <v>49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28">
        <v>0</v>
      </c>
      <c r="N31" s="108"/>
      <c r="O31" s="128">
        <v>0</v>
      </c>
      <c r="P31" s="108"/>
      <c r="Q31" s="128">
        <v>0</v>
      </c>
      <c r="R31" s="108"/>
      <c r="S31" s="128">
        <v>0</v>
      </c>
      <c r="T31" s="108"/>
      <c r="U31" s="124">
        <v>0</v>
      </c>
      <c r="V31" s="125"/>
      <c r="W31" s="124">
        <v>0</v>
      </c>
      <c r="X31" s="125"/>
      <c r="Y31" s="16"/>
    </row>
    <row r="32" spans="1:25" x14ac:dyDescent="0.2">
      <c r="A32" s="131" t="s">
        <v>50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26">
        <v>0</v>
      </c>
      <c r="N32" s="108"/>
      <c r="O32" s="126">
        <v>0</v>
      </c>
      <c r="P32" s="108"/>
      <c r="Q32" s="126">
        <v>0</v>
      </c>
      <c r="R32" s="108"/>
      <c r="S32" s="126">
        <v>0</v>
      </c>
      <c r="T32" s="108"/>
      <c r="U32" s="124">
        <v>0</v>
      </c>
      <c r="V32" s="125"/>
      <c r="W32" s="124">
        <v>0</v>
      </c>
      <c r="X32" s="125"/>
      <c r="Y32" s="16"/>
    </row>
    <row r="33" spans="1:25" x14ac:dyDescent="0.2">
      <c r="A33" s="127" t="s">
        <v>51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28">
        <v>0</v>
      </c>
      <c r="N33" s="108"/>
      <c r="O33" s="128">
        <v>0</v>
      </c>
      <c r="P33" s="108"/>
      <c r="Q33" s="128">
        <v>0</v>
      </c>
      <c r="R33" s="108"/>
      <c r="S33" s="128">
        <v>0</v>
      </c>
      <c r="T33" s="108"/>
      <c r="U33" s="124">
        <v>0</v>
      </c>
      <c r="V33" s="125"/>
      <c r="W33" s="124">
        <v>0</v>
      </c>
      <c r="X33" s="125"/>
      <c r="Y33" s="16"/>
    </row>
    <row r="34" spans="1:25" x14ac:dyDescent="0.2">
      <c r="A34" s="131" t="s">
        <v>52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26">
        <v>0</v>
      </c>
      <c r="N34" s="108"/>
      <c r="O34" s="126">
        <v>0</v>
      </c>
      <c r="P34" s="108"/>
      <c r="Q34" s="126">
        <v>0</v>
      </c>
      <c r="R34" s="108"/>
      <c r="S34" s="126">
        <v>0</v>
      </c>
      <c r="T34" s="108"/>
      <c r="U34" s="124">
        <v>0</v>
      </c>
      <c r="V34" s="125"/>
      <c r="W34" s="124">
        <v>0</v>
      </c>
      <c r="X34" s="125"/>
      <c r="Y34" s="16"/>
    </row>
    <row r="35" spans="1:25" x14ac:dyDescent="0.2">
      <c r="A35" s="131" t="s">
        <v>53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26">
        <v>0</v>
      </c>
      <c r="N35" s="108"/>
      <c r="O35" s="126">
        <v>0</v>
      </c>
      <c r="P35" s="108"/>
      <c r="Q35" s="126">
        <v>0</v>
      </c>
      <c r="R35" s="108"/>
      <c r="S35" s="126">
        <v>0</v>
      </c>
      <c r="T35" s="108"/>
      <c r="U35" s="124">
        <v>0</v>
      </c>
      <c r="V35" s="125"/>
      <c r="W35" s="124">
        <v>0</v>
      </c>
      <c r="X35" s="125"/>
      <c r="Y35" s="16"/>
    </row>
    <row r="36" spans="1:25" x14ac:dyDescent="0.2">
      <c r="A36" s="127" t="s">
        <v>54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28">
        <v>0</v>
      </c>
      <c r="N36" s="108"/>
      <c r="O36" s="128">
        <v>10300000</v>
      </c>
      <c r="P36" s="108"/>
      <c r="Q36" s="128">
        <v>10300000</v>
      </c>
      <c r="R36" s="108"/>
      <c r="S36" s="128">
        <v>0</v>
      </c>
      <c r="T36" s="108"/>
      <c r="U36" s="124">
        <v>0</v>
      </c>
      <c r="V36" s="125"/>
      <c r="W36" s="124">
        <f>SUM(S36/Q36)</f>
        <v>0</v>
      </c>
      <c r="X36" s="125"/>
      <c r="Y36" s="16"/>
    </row>
    <row r="37" spans="1:25" x14ac:dyDescent="0.2">
      <c r="A37" s="131" t="s">
        <v>55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26">
        <v>0</v>
      </c>
      <c r="N37" s="108"/>
      <c r="O37" s="126">
        <v>0</v>
      </c>
      <c r="P37" s="108"/>
      <c r="Q37" s="126">
        <v>0</v>
      </c>
      <c r="R37" s="108"/>
      <c r="S37" s="126">
        <v>0</v>
      </c>
      <c r="T37" s="108"/>
      <c r="U37" s="124">
        <v>0</v>
      </c>
      <c r="V37" s="125"/>
      <c r="W37" s="124">
        <v>0</v>
      </c>
      <c r="X37" s="125"/>
      <c r="Y37" s="16"/>
    </row>
    <row r="38" spans="1:25" x14ac:dyDescent="0.2">
      <c r="A38" s="127" t="s">
        <v>56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28">
        <f>SUM(M39,M41)</f>
        <v>12339</v>
      </c>
      <c r="N38" s="108"/>
      <c r="O38" s="128">
        <v>194000</v>
      </c>
      <c r="P38" s="108"/>
      <c r="Q38" s="128">
        <v>194000</v>
      </c>
      <c r="R38" s="108"/>
      <c r="S38" s="128">
        <v>17662</v>
      </c>
      <c r="T38" s="108"/>
      <c r="U38" s="124">
        <f t="shared" ref="U38:U51" si="1">SUM(S38/M38)</f>
        <v>1.4313963854445255</v>
      </c>
      <c r="V38" s="125"/>
      <c r="W38" s="124">
        <f>SUM(S38/Q38)</f>
        <v>9.1041237113402063E-2</v>
      </c>
      <c r="X38" s="125"/>
      <c r="Y38" s="16"/>
    </row>
    <row r="39" spans="1:25" x14ac:dyDescent="0.2">
      <c r="A39" s="127" t="s">
        <v>57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28">
        <f>SUM(M40)</f>
        <v>69</v>
      </c>
      <c r="N39" s="108"/>
      <c r="O39" s="128">
        <v>1000</v>
      </c>
      <c r="P39" s="108"/>
      <c r="Q39" s="128">
        <v>1000</v>
      </c>
      <c r="R39" s="108"/>
      <c r="S39" s="128">
        <v>72</v>
      </c>
      <c r="T39" s="108"/>
      <c r="U39" s="124">
        <f t="shared" si="1"/>
        <v>1.0434782608695652</v>
      </c>
      <c r="V39" s="125"/>
      <c r="W39" s="124">
        <f>SUM(S39/Q39)</f>
        <v>7.1999999999999995E-2</v>
      </c>
      <c r="X39" s="125"/>
      <c r="Y39" s="16"/>
    </row>
    <row r="40" spans="1:25" x14ac:dyDescent="0.2">
      <c r="A40" s="131" t="s">
        <v>58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26">
        <v>69</v>
      </c>
      <c r="N40" s="108"/>
      <c r="O40" s="126">
        <v>0</v>
      </c>
      <c r="P40" s="108"/>
      <c r="Q40" s="126">
        <v>0</v>
      </c>
      <c r="R40" s="108"/>
      <c r="S40" s="126">
        <v>0</v>
      </c>
      <c r="T40" s="108"/>
      <c r="U40" s="124">
        <f t="shared" si="1"/>
        <v>0</v>
      </c>
      <c r="V40" s="125"/>
      <c r="W40" s="124">
        <v>0</v>
      </c>
      <c r="X40" s="125"/>
      <c r="Y40" s="16"/>
    </row>
    <row r="41" spans="1:25" x14ac:dyDescent="0.2">
      <c r="A41" s="127" t="s">
        <v>59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28">
        <f>SUM(M42:M45)</f>
        <v>12270</v>
      </c>
      <c r="N41" s="108"/>
      <c r="O41" s="128">
        <v>193000</v>
      </c>
      <c r="P41" s="108"/>
      <c r="Q41" s="128">
        <v>193000</v>
      </c>
      <c r="R41" s="108"/>
      <c r="S41" s="128">
        <v>17590</v>
      </c>
      <c r="T41" s="108"/>
      <c r="U41" s="124">
        <f t="shared" si="1"/>
        <v>1.4335778321108394</v>
      </c>
      <c r="V41" s="125"/>
      <c r="W41" s="124">
        <f>SUM(S41/Q41)</f>
        <v>9.1139896373057E-2</v>
      </c>
      <c r="X41" s="125"/>
      <c r="Y41" s="16"/>
    </row>
    <row r="42" spans="1:25" x14ac:dyDescent="0.2">
      <c r="A42" s="131" t="s">
        <v>60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26">
        <v>0</v>
      </c>
      <c r="N42" s="108"/>
      <c r="O42" s="126">
        <v>0</v>
      </c>
      <c r="P42" s="108"/>
      <c r="Q42" s="126">
        <v>0</v>
      </c>
      <c r="R42" s="108"/>
      <c r="S42" s="126">
        <v>0</v>
      </c>
      <c r="T42" s="108"/>
      <c r="U42" s="124" t="e">
        <f t="shared" si="1"/>
        <v>#DIV/0!</v>
      </c>
      <c r="V42" s="125"/>
      <c r="W42" s="124">
        <v>0</v>
      </c>
      <c r="X42" s="125"/>
      <c r="Y42" s="16"/>
    </row>
    <row r="43" spans="1:25" x14ac:dyDescent="0.2">
      <c r="A43" s="131" t="s">
        <v>61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26">
        <v>12270</v>
      </c>
      <c r="N43" s="108"/>
      <c r="O43" s="126">
        <v>0</v>
      </c>
      <c r="P43" s="108"/>
      <c r="Q43" s="126">
        <v>0</v>
      </c>
      <c r="R43" s="108"/>
      <c r="S43" s="126">
        <v>0</v>
      </c>
      <c r="T43" s="108"/>
      <c r="U43" s="124">
        <f t="shared" si="1"/>
        <v>0</v>
      </c>
      <c r="V43" s="125"/>
      <c r="W43" s="124">
        <v>0</v>
      </c>
      <c r="X43" s="125"/>
      <c r="Y43" s="16"/>
    </row>
    <row r="44" spans="1:25" x14ac:dyDescent="0.2">
      <c r="A44" s="131" t="s">
        <v>62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26">
        <v>0</v>
      </c>
      <c r="N44" s="108"/>
      <c r="O44" s="126">
        <v>0</v>
      </c>
      <c r="P44" s="108"/>
      <c r="Q44" s="126">
        <v>0</v>
      </c>
      <c r="R44" s="108"/>
      <c r="S44" s="126">
        <v>0</v>
      </c>
      <c r="T44" s="108"/>
      <c r="U44" s="124" t="e">
        <f t="shared" si="1"/>
        <v>#DIV/0!</v>
      </c>
      <c r="V44" s="125"/>
      <c r="W44" s="124">
        <v>0</v>
      </c>
      <c r="X44" s="125"/>
      <c r="Y44" s="16"/>
    </row>
    <row r="45" spans="1:25" x14ac:dyDescent="0.2">
      <c r="A45" s="131" t="s">
        <v>63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26">
        <v>0</v>
      </c>
      <c r="N45" s="108"/>
      <c r="O45" s="126">
        <v>0</v>
      </c>
      <c r="P45" s="108"/>
      <c r="Q45" s="126">
        <v>0</v>
      </c>
      <c r="R45" s="108"/>
      <c r="S45" s="126">
        <v>0</v>
      </c>
      <c r="T45" s="108"/>
      <c r="U45" s="124" t="e">
        <f t="shared" si="1"/>
        <v>#DIV/0!</v>
      </c>
      <c r="V45" s="125"/>
      <c r="W45" s="124">
        <v>0</v>
      </c>
      <c r="X45" s="125"/>
      <c r="Y45" s="16"/>
    </row>
    <row r="46" spans="1:25" x14ac:dyDescent="0.2">
      <c r="A46" s="127" t="s">
        <v>64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28">
        <f>SUM(M47,M50,M53)</f>
        <v>132030</v>
      </c>
      <c r="N46" s="108"/>
      <c r="O46" s="128">
        <v>596500</v>
      </c>
      <c r="P46" s="108"/>
      <c r="Q46" s="128">
        <v>646500</v>
      </c>
      <c r="R46" s="108"/>
      <c r="S46" s="128">
        <v>265614</v>
      </c>
      <c r="T46" s="108"/>
      <c r="U46" s="124">
        <f t="shared" si="1"/>
        <v>2.0117700522608497</v>
      </c>
      <c r="V46" s="125"/>
      <c r="W46" s="124">
        <f>SUM(S46/Q46)</f>
        <v>0.41084918793503478</v>
      </c>
      <c r="X46" s="125"/>
      <c r="Y46" s="16"/>
    </row>
    <row r="47" spans="1:25" x14ac:dyDescent="0.2">
      <c r="A47" s="127" t="s">
        <v>65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28">
        <f>SUM(M48:M49)</f>
        <v>11191</v>
      </c>
      <c r="N47" s="108"/>
      <c r="O47" s="128">
        <v>6500</v>
      </c>
      <c r="P47" s="108"/>
      <c r="Q47" s="128">
        <v>6500</v>
      </c>
      <c r="R47" s="108"/>
      <c r="S47" s="128">
        <v>5043</v>
      </c>
      <c r="T47" s="108"/>
      <c r="U47" s="124">
        <f t="shared" si="1"/>
        <v>0.45062997051201859</v>
      </c>
      <c r="V47" s="125"/>
      <c r="W47" s="124">
        <f>SUM(S47/Q47)</f>
        <v>0.77584615384615385</v>
      </c>
      <c r="X47" s="125"/>
      <c r="Y47" s="16"/>
    </row>
    <row r="48" spans="1:25" x14ac:dyDescent="0.2">
      <c r="A48" s="135" t="s">
        <v>303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26">
        <v>3483</v>
      </c>
      <c r="N48" s="108"/>
      <c r="O48" s="126">
        <v>0</v>
      </c>
      <c r="P48" s="108"/>
      <c r="Q48" s="126">
        <v>0</v>
      </c>
      <c r="R48" s="108"/>
      <c r="S48" s="126">
        <v>3100</v>
      </c>
      <c r="T48" s="108"/>
      <c r="U48" s="124">
        <f t="shared" si="1"/>
        <v>0.89003732414585124</v>
      </c>
      <c r="V48" s="125"/>
      <c r="W48" s="124">
        <v>0</v>
      </c>
      <c r="X48" s="125"/>
      <c r="Y48" s="16"/>
    </row>
    <row r="49" spans="1:25" x14ac:dyDescent="0.2">
      <c r="A49" s="131" t="s">
        <v>66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26">
        <v>7708</v>
      </c>
      <c r="N49" s="108"/>
      <c r="O49" s="126">
        <v>0</v>
      </c>
      <c r="P49" s="108"/>
      <c r="Q49" s="126">
        <v>0</v>
      </c>
      <c r="R49" s="108"/>
      <c r="S49" s="126">
        <v>1943</v>
      </c>
      <c r="T49" s="108"/>
      <c r="U49" s="124">
        <f t="shared" si="1"/>
        <v>0.25207576543850546</v>
      </c>
      <c r="V49" s="125"/>
      <c r="W49" s="124">
        <v>0</v>
      </c>
      <c r="X49" s="125"/>
      <c r="Y49" s="16"/>
    </row>
    <row r="50" spans="1:25" x14ac:dyDescent="0.2">
      <c r="A50" s="127" t="s">
        <v>67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28">
        <f>SUM(M51:M52)</f>
        <v>9368</v>
      </c>
      <c r="N50" s="108"/>
      <c r="O50" s="128">
        <v>40000</v>
      </c>
      <c r="P50" s="108"/>
      <c r="Q50" s="128">
        <v>40000</v>
      </c>
      <c r="R50" s="108"/>
      <c r="S50" s="128">
        <v>139751</v>
      </c>
      <c r="T50" s="108"/>
      <c r="U50" s="124">
        <f t="shared" si="1"/>
        <v>14.917912040990606</v>
      </c>
      <c r="V50" s="125"/>
      <c r="W50" s="124">
        <f>SUM(S50/Q50)</f>
        <v>3.4937749999999999</v>
      </c>
      <c r="X50" s="125"/>
      <c r="Y50" s="16"/>
    </row>
    <row r="51" spans="1:25" x14ac:dyDescent="0.2">
      <c r="A51" s="135" t="s">
        <v>68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26">
        <v>9368</v>
      </c>
      <c r="N51" s="108"/>
      <c r="O51" s="126">
        <v>0</v>
      </c>
      <c r="P51" s="108"/>
      <c r="Q51" s="126">
        <v>0</v>
      </c>
      <c r="R51" s="108"/>
      <c r="S51" s="126">
        <v>2160</v>
      </c>
      <c r="T51" s="108"/>
      <c r="U51" s="124">
        <f t="shared" si="1"/>
        <v>0.23057216054654142</v>
      </c>
      <c r="V51" s="125"/>
      <c r="W51" s="124">
        <v>0</v>
      </c>
      <c r="X51" s="125"/>
      <c r="Y51" s="16"/>
    </row>
    <row r="52" spans="1:25" x14ac:dyDescent="0.2">
      <c r="A52" s="131" t="s">
        <v>304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26">
        <v>0</v>
      </c>
      <c r="N52" s="108"/>
      <c r="O52" s="126">
        <v>0</v>
      </c>
      <c r="P52" s="108"/>
      <c r="Q52" s="126">
        <v>0</v>
      </c>
      <c r="R52" s="108"/>
      <c r="S52" s="126">
        <v>137591</v>
      </c>
      <c r="T52" s="108"/>
      <c r="U52" s="124">
        <v>0</v>
      </c>
      <c r="V52" s="125"/>
      <c r="W52" s="124">
        <v>0</v>
      </c>
      <c r="X52" s="125"/>
      <c r="Y52" s="16"/>
    </row>
    <row r="53" spans="1:25" x14ac:dyDescent="0.2">
      <c r="A53" s="127" t="s">
        <v>69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28">
        <f>SUM(M54:M55)</f>
        <v>111471</v>
      </c>
      <c r="N53" s="108"/>
      <c r="O53" s="128">
        <v>550000</v>
      </c>
      <c r="P53" s="108"/>
      <c r="Q53" s="128">
        <v>600000</v>
      </c>
      <c r="R53" s="108"/>
      <c r="S53" s="128">
        <v>120820</v>
      </c>
      <c r="T53" s="108"/>
      <c r="U53" s="124">
        <f>SUM(S53/M53)</f>
        <v>1.0838693471844696</v>
      </c>
      <c r="V53" s="125"/>
      <c r="W53" s="124">
        <f>SUM(S53/Q53)</f>
        <v>0.20136666666666667</v>
      </c>
      <c r="X53" s="125"/>
      <c r="Y53" s="16"/>
    </row>
    <row r="54" spans="1:25" x14ac:dyDescent="0.2">
      <c r="A54" s="131" t="s">
        <v>70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26">
        <v>20571</v>
      </c>
      <c r="N54" s="108"/>
      <c r="O54" s="126">
        <v>0</v>
      </c>
      <c r="P54" s="108"/>
      <c r="Q54" s="126">
        <v>0</v>
      </c>
      <c r="R54" s="108"/>
      <c r="S54" s="126">
        <v>23895</v>
      </c>
      <c r="T54" s="108"/>
      <c r="U54" s="124">
        <f>SUM(S54/M54)</f>
        <v>1.161586699722911</v>
      </c>
      <c r="V54" s="125"/>
      <c r="W54" s="124">
        <v>0</v>
      </c>
      <c r="X54" s="125"/>
      <c r="Y54" s="16"/>
    </row>
    <row r="55" spans="1:25" x14ac:dyDescent="0.2">
      <c r="A55" s="131" t="s">
        <v>71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26">
        <v>90900</v>
      </c>
      <c r="N55" s="108"/>
      <c r="O55" s="126">
        <v>0</v>
      </c>
      <c r="P55" s="108"/>
      <c r="Q55" s="126">
        <v>0</v>
      </c>
      <c r="R55" s="108"/>
      <c r="S55" s="126">
        <v>96925</v>
      </c>
      <c r="T55" s="108"/>
      <c r="U55" s="124">
        <f>SUM(S55/M55)</f>
        <v>1.0662816281628162</v>
      </c>
      <c r="V55" s="125"/>
      <c r="W55" s="124">
        <v>0</v>
      </c>
      <c r="X55" s="125"/>
      <c r="Y55" s="16"/>
    </row>
    <row r="56" spans="1:25" x14ac:dyDescent="0.2">
      <c r="A56" s="127" t="s">
        <v>72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28">
        <v>0</v>
      </c>
      <c r="N56" s="108"/>
      <c r="O56" s="128">
        <v>10000</v>
      </c>
      <c r="P56" s="108"/>
      <c r="Q56" s="128">
        <v>10000</v>
      </c>
      <c r="R56" s="108"/>
      <c r="S56" s="128">
        <v>0</v>
      </c>
      <c r="T56" s="108"/>
      <c r="U56" s="124">
        <v>0</v>
      </c>
      <c r="V56" s="125"/>
      <c r="W56" s="124">
        <v>0</v>
      </c>
      <c r="X56" s="125"/>
      <c r="Y56" s="16"/>
    </row>
    <row r="57" spans="1:25" x14ac:dyDescent="0.2">
      <c r="A57" s="105" t="s">
        <v>308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28">
        <v>1250</v>
      </c>
      <c r="N57" s="108"/>
      <c r="O57" s="128">
        <v>10000</v>
      </c>
      <c r="P57" s="108"/>
      <c r="Q57" s="128">
        <v>10000</v>
      </c>
      <c r="R57" s="108"/>
      <c r="S57" s="128">
        <v>0</v>
      </c>
      <c r="T57" s="108"/>
      <c r="U57" s="124">
        <f t="shared" ref="U57:U64" si="2">SUM(S57/M57)</f>
        <v>0</v>
      </c>
      <c r="V57" s="125"/>
      <c r="W57" s="124">
        <f>SUM(S57/Q57)</f>
        <v>0</v>
      </c>
      <c r="X57" s="125"/>
      <c r="Y57" s="16"/>
    </row>
    <row r="58" spans="1:25" x14ac:dyDescent="0.2">
      <c r="A58" s="131" t="s">
        <v>73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26">
        <v>0</v>
      </c>
      <c r="N58" s="108"/>
      <c r="O58" s="126">
        <v>0</v>
      </c>
      <c r="P58" s="108"/>
      <c r="Q58" s="126">
        <v>0</v>
      </c>
      <c r="R58" s="108"/>
      <c r="S58" s="126">
        <v>0</v>
      </c>
      <c r="T58" s="108"/>
      <c r="U58" s="124" t="e">
        <f t="shared" si="2"/>
        <v>#DIV/0!</v>
      </c>
      <c r="V58" s="125"/>
      <c r="W58" s="124">
        <v>0</v>
      </c>
      <c r="X58" s="125"/>
      <c r="Y58" s="16"/>
    </row>
    <row r="59" spans="1:25" x14ac:dyDescent="0.2">
      <c r="A59" s="131" t="s">
        <v>74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26">
        <v>0</v>
      </c>
      <c r="N59" s="108"/>
      <c r="O59" s="126">
        <v>0</v>
      </c>
      <c r="P59" s="108"/>
      <c r="Q59" s="126">
        <v>0</v>
      </c>
      <c r="R59" s="108"/>
      <c r="S59" s="126">
        <v>0</v>
      </c>
      <c r="T59" s="108"/>
      <c r="U59" s="124" t="e">
        <f t="shared" si="2"/>
        <v>#DIV/0!</v>
      </c>
      <c r="V59" s="125"/>
      <c r="W59" s="124">
        <v>0</v>
      </c>
      <c r="X59" s="125"/>
      <c r="Y59" s="16"/>
    </row>
    <row r="60" spans="1:25" x14ac:dyDescent="0.2">
      <c r="A60" s="127" t="s">
        <v>75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28">
        <v>0</v>
      </c>
      <c r="N60" s="108"/>
      <c r="O60" s="128">
        <v>94000</v>
      </c>
      <c r="P60" s="108"/>
      <c r="Q60" s="128">
        <v>94000</v>
      </c>
      <c r="R60" s="108"/>
      <c r="S60" s="128">
        <v>0</v>
      </c>
      <c r="T60" s="108"/>
      <c r="U60" s="124" t="e">
        <f t="shared" si="2"/>
        <v>#DIV/0!</v>
      </c>
      <c r="V60" s="125"/>
      <c r="W60" s="124">
        <f>SUM(S60/Q60)</f>
        <v>0</v>
      </c>
      <c r="X60" s="125"/>
      <c r="Y60" s="16"/>
    </row>
    <row r="61" spans="1:25" x14ac:dyDescent="0.2">
      <c r="A61" s="127" t="s">
        <v>76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28">
        <v>0</v>
      </c>
      <c r="N61" s="108"/>
      <c r="O61" s="128">
        <v>94000</v>
      </c>
      <c r="P61" s="108"/>
      <c r="Q61" s="128">
        <v>94000</v>
      </c>
      <c r="R61" s="108"/>
      <c r="S61" s="128">
        <v>0</v>
      </c>
      <c r="T61" s="108"/>
      <c r="U61" s="124" t="e">
        <f t="shared" si="2"/>
        <v>#DIV/0!</v>
      </c>
      <c r="V61" s="125"/>
      <c r="W61" s="124">
        <f>SUM(S61/Q61)</f>
        <v>0</v>
      </c>
      <c r="X61" s="125"/>
      <c r="Y61" s="16"/>
    </row>
    <row r="62" spans="1:25" x14ac:dyDescent="0.2">
      <c r="A62" s="127" t="s">
        <v>15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28">
        <v>0</v>
      </c>
      <c r="N62" s="108"/>
      <c r="O62" s="128">
        <v>100000</v>
      </c>
      <c r="P62" s="108"/>
      <c r="Q62" s="128">
        <v>100000</v>
      </c>
      <c r="R62" s="108"/>
      <c r="S62" s="128">
        <v>0</v>
      </c>
      <c r="T62" s="108"/>
      <c r="U62" s="124" t="e">
        <f t="shared" si="2"/>
        <v>#DIV/0!</v>
      </c>
      <c r="V62" s="125"/>
      <c r="W62" s="124">
        <f>SUM(S62/Q62)</f>
        <v>0</v>
      </c>
      <c r="X62" s="125"/>
      <c r="Y62" s="16"/>
    </row>
    <row r="63" spans="1:25" x14ac:dyDescent="0.2">
      <c r="A63" s="105" t="s">
        <v>309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28">
        <v>0</v>
      </c>
      <c r="N63" s="108"/>
      <c r="O63" s="128">
        <v>0</v>
      </c>
      <c r="P63" s="108"/>
      <c r="Q63" s="128">
        <v>0</v>
      </c>
      <c r="R63" s="108"/>
      <c r="S63" s="128">
        <v>0</v>
      </c>
      <c r="T63" s="108"/>
      <c r="U63" s="124" t="e">
        <f t="shared" si="2"/>
        <v>#DIV/0!</v>
      </c>
      <c r="V63" s="125"/>
      <c r="W63" s="124">
        <v>0</v>
      </c>
      <c r="X63" s="125"/>
      <c r="Y63" s="16"/>
    </row>
    <row r="64" spans="1:25" x14ac:dyDescent="0.2">
      <c r="A64" s="105" t="s">
        <v>310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28">
        <v>0</v>
      </c>
      <c r="N64" s="108"/>
      <c r="O64" s="128">
        <v>100000</v>
      </c>
      <c r="P64" s="108"/>
      <c r="Q64" s="128">
        <v>100000</v>
      </c>
      <c r="R64" s="108"/>
      <c r="S64" s="128">
        <v>0</v>
      </c>
      <c r="T64" s="108"/>
      <c r="U64" s="124" t="e">
        <f t="shared" si="2"/>
        <v>#DIV/0!</v>
      </c>
      <c r="V64" s="125"/>
      <c r="W64" s="124">
        <f>SUM(S64/Q64)</f>
        <v>0</v>
      </c>
      <c r="X64" s="125"/>
      <c r="Y64" s="16"/>
    </row>
    <row r="65" spans="1:25" x14ac:dyDescent="0.2">
      <c r="A65" s="105" t="s">
        <v>311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7">
        <v>0</v>
      </c>
      <c r="N65" s="114"/>
      <c r="O65" s="107">
        <v>1400000</v>
      </c>
      <c r="P65" s="114"/>
      <c r="Q65" s="107">
        <v>0</v>
      </c>
      <c r="R65" s="114"/>
      <c r="S65" s="126">
        <v>0</v>
      </c>
      <c r="T65" s="108"/>
      <c r="U65" s="124">
        <v>0</v>
      </c>
      <c r="V65" s="125"/>
      <c r="W65" s="124">
        <v>0</v>
      </c>
      <c r="X65" s="125"/>
      <c r="Y65" s="16"/>
    </row>
    <row r="66" spans="1:25" x14ac:dyDescent="0.2">
      <c r="A66" s="127" t="s">
        <v>18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28">
        <f>SUM(M67,M75,M106,M112,M115,M122,M126)</f>
        <v>2729021</v>
      </c>
      <c r="N66" s="108"/>
      <c r="O66" s="128">
        <v>3761000</v>
      </c>
      <c r="P66" s="108"/>
      <c r="Q66" s="128">
        <v>3961000</v>
      </c>
      <c r="R66" s="108"/>
      <c r="S66" s="128">
        <v>1768706</v>
      </c>
      <c r="T66" s="108"/>
      <c r="U66" s="124">
        <f t="shared" ref="U66:U81" si="3">SUM(S66/M66)</f>
        <v>0.64811007317276048</v>
      </c>
      <c r="V66" s="125"/>
      <c r="W66" s="124">
        <f>SUM(S66/Q66)</f>
        <v>0.44653016914920474</v>
      </c>
      <c r="X66" s="125"/>
      <c r="Y66" s="16"/>
    </row>
    <row r="67" spans="1:25" x14ac:dyDescent="0.2">
      <c r="A67" s="127" t="s">
        <v>77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7">
        <f>SUM(M68,M72)</f>
        <v>481104</v>
      </c>
      <c r="N67" s="108"/>
      <c r="O67" s="128">
        <v>491700</v>
      </c>
      <c r="P67" s="108"/>
      <c r="Q67" s="128">
        <v>491700</v>
      </c>
      <c r="R67" s="108"/>
      <c r="S67" s="128">
        <v>255347</v>
      </c>
      <c r="T67" s="108"/>
      <c r="U67" s="124">
        <f t="shared" si="3"/>
        <v>0.53075218663740065</v>
      </c>
      <c r="V67" s="125"/>
      <c r="W67" s="124">
        <f>SUM(S67/Q67)</f>
        <v>0.51931462273744156</v>
      </c>
      <c r="X67" s="125"/>
      <c r="Y67" s="16"/>
    </row>
    <row r="68" spans="1:25" x14ac:dyDescent="0.2">
      <c r="A68" s="127" t="s">
        <v>78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28">
        <f>SUM(M69)</f>
        <v>410561</v>
      </c>
      <c r="N68" s="108"/>
      <c r="O68" s="128">
        <v>405000</v>
      </c>
      <c r="P68" s="108"/>
      <c r="Q68" s="128">
        <v>405000</v>
      </c>
      <c r="R68" s="108"/>
      <c r="S68" s="128">
        <v>215966</v>
      </c>
      <c r="T68" s="108"/>
      <c r="U68" s="124">
        <f t="shared" si="3"/>
        <v>0.526026583138681</v>
      </c>
      <c r="V68" s="125"/>
      <c r="W68" s="124">
        <f>SUM(S68/Q68)</f>
        <v>0.53324938271604938</v>
      </c>
      <c r="X68" s="125"/>
      <c r="Y68" s="16"/>
    </row>
    <row r="69" spans="1:25" x14ac:dyDescent="0.2">
      <c r="A69" s="131" t="s">
        <v>79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26">
        <v>410561</v>
      </c>
      <c r="N69" s="108"/>
      <c r="O69" s="126">
        <v>0</v>
      </c>
      <c r="P69" s="108"/>
      <c r="Q69" s="126">
        <v>0</v>
      </c>
      <c r="R69" s="108"/>
      <c r="S69" s="126">
        <v>215966</v>
      </c>
      <c r="T69" s="108"/>
      <c r="U69" s="124">
        <f t="shared" si="3"/>
        <v>0.526026583138681</v>
      </c>
      <c r="V69" s="125"/>
      <c r="W69" s="124">
        <v>0</v>
      </c>
      <c r="X69" s="125"/>
      <c r="Y69" s="16"/>
    </row>
    <row r="70" spans="1:25" x14ac:dyDescent="0.2">
      <c r="A70" s="127" t="s">
        <v>80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28">
        <f>SUM(M71)</f>
        <v>21650</v>
      </c>
      <c r="N70" s="108"/>
      <c r="O70" s="128">
        <v>17000</v>
      </c>
      <c r="P70" s="108"/>
      <c r="Q70" s="128">
        <v>17000</v>
      </c>
      <c r="R70" s="108"/>
      <c r="S70" s="128">
        <v>6000</v>
      </c>
      <c r="T70" s="108"/>
      <c r="U70" s="124">
        <f t="shared" si="3"/>
        <v>0.27713625866050806</v>
      </c>
      <c r="V70" s="125"/>
      <c r="W70" s="124">
        <f>SUM(S70/Q70)</f>
        <v>0.35294117647058826</v>
      </c>
      <c r="X70" s="125"/>
      <c r="Y70" s="16"/>
    </row>
    <row r="71" spans="1:25" x14ac:dyDescent="0.2">
      <c r="A71" s="131" t="s">
        <v>81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26">
        <v>21650</v>
      </c>
      <c r="N71" s="108"/>
      <c r="O71" s="126">
        <v>0</v>
      </c>
      <c r="P71" s="108"/>
      <c r="Q71" s="126">
        <v>0</v>
      </c>
      <c r="R71" s="108"/>
      <c r="S71" s="126">
        <v>6000</v>
      </c>
      <c r="T71" s="108"/>
      <c r="U71" s="124">
        <f t="shared" si="3"/>
        <v>0.27713625866050806</v>
      </c>
      <c r="V71" s="125"/>
      <c r="W71" s="124">
        <v>0</v>
      </c>
      <c r="X71" s="125"/>
      <c r="Y71" s="16"/>
    </row>
    <row r="72" spans="1:25" x14ac:dyDescent="0.2">
      <c r="A72" s="127" t="s">
        <v>82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28">
        <f>SUM(M73:M74)</f>
        <v>70543</v>
      </c>
      <c r="N72" s="108"/>
      <c r="O72" s="128">
        <v>69700</v>
      </c>
      <c r="P72" s="108"/>
      <c r="Q72" s="128">
        <v>69700</v>
      </c>
      <c r="R72" s="108"/>
      <c r="S72" s="128">
        <v>33381</v>
      </c>
      <c r="T72" s="108"/>
      <c r="U72" s="124">
        <f t="shared" si="3"/>
        <v>0.47320074280935032</v>
      </c>
      <c r="V72" s="125"/>
      <c r="W72" s="124">
        <f>SUM(S72/Q72)</f>
        <v>0.47892395982783359</v>
      </c>
      <c r="X72" s="125"/>
      <c r="Y72" s="16"/>
    </row>
    <row r="73" spans="1:25" x14ac:dyDescent="0.2">
      <c r="A73" s="131" t="s">
        <v>83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26">
        <v>63571</v>
      </c>
      <c r="N73" s="108"/>
      <c r="O73" s="126">
        <v>0</v>
      </c>
      <c r="P73" s="108"/>
      <c r="Q73" s="126">
        <v>0</v>
      </c>
      <c r="R73" s="108"/>
      <c r="S73" s="126">
        <v>32844</v>
      </c>
      <c r="T73" s="108"/>
      <c r="U73" s="124">
        <f t="shared" si="3"/>
        <v>0.51665067404948795</v>
      </c>
      <c r="V73" s="125"/>
      <c r="W73" s="124">
        <v>0</v>
      </c>
      <c r="X73" s="125"/>
      <c r="Y73" s="16"/>
    </row>
    <row r="74" spans="1:25" x14ac:dyDescent="0.2">
      <c r="A74" s="131" t="s">
        <v>84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26">
        <v>6972</v>
      </c>
      <c r="N74" s="108"/>
      <c r="O74" s="126">
        <v>0</v>
      </c>
      <c r="P74" s="108"/>
      <c r="Q74" s="126">
        <v>0</v>
      </c>
      <c r="R74" s="108"/>
      <c r="S74" s="126">
        <v>537</v>
      </c>
      <c r="T74" s="108"/>
      <c r="U74" s="124">
        <f t="shared" si="3"/>
        <v>7.7022375215146294E-2</v>
      </c>
      <c r="V74" s="125"/>
      <c r="W74" s="124">
        <v>0</v>
      </c>
      <c r="X74" s="125"/>
      <c r="Y74" s="16"/>
    </row>
    <row r="75" spans="1:25" x14ac:dyDescent="0.2">
      <c r="A75" s="127" t="s">
        <v>85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28">
        <f>SUM(M76,M80,M87,M97,M99)</f>
        <v>1424304</v>
      </c>
      <c r="N75" s="108"/>
      <c r="O75" s="128">
        <v>2200300</v>
      </c>
      <c r="P75" s="108"/>
      <c r="Q75" s="128">
        <v>2400300</v>
      </c>
      <c r="R75" s="108"/>
      <c r="S75" s="128">
        <v>22974</v>
      </c>
      <c r="T75" s="108"/>
      <c r="U75" s="124">
        <f t="shared" si="3"/>
        <v>1.6129983486671384E-2</v>
      </c>
      <c r="V75" s="125"/>
      <c r="W75" s="124">
        <f>SUM(S75/Q75)</f>
        <v>9.5713035870516189E-3</v>
      </c>
      <c r="X75" s="125"/>
      <c r="Y75" s="16"/>
    </row>
    <row r="76" spans="1:25" x14ac:dyDescent="0.2">
      <c r="A76" s="127" t="s">
        <v>86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28">
        <f>SUM(M77:M79)</f>
        <v>43596</v>
      </c>
      <c r="N76" s="108"/>
      <c r="O76" s="128">
        <v>60800</v>
      </c>
      <c r="P76" s="108"/>
      <c r="Q76" s="128">
        <v>60800</v>
      </c>
      <c r="R76" s="108"/>
      <c r="S76" s="128">
        <v>0</v>
      </c>
      <c r="T76" s="108"/>
      <c r="U76" s="124">
        <f t="shared" si="3"/>
        <v>0</v>
      </c>
      <c r="V76" s="125"/>
      <c r="W76" s="124">
        <f>SUM(S76/Q76)</f>
        <v>0</v>
      </c>
      <c r="X76" s="125"/>
      <c r="Y76" s="16"/>
    </row>
    <row r="77" spans="1:25" x14ac:dyDescent="0.2">
      <c r="A77" s="131" t="s">
        <v>87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26">
        <v>5398</v>
      </c>
      <c r="N77" s="108"/>
      <c r="O77" s="126">
        <v>0</v>
      </c>
      <c r="P77" s="108"/>
      <c r="Q77" s="126">
        <v>0</v>
      </c>
      <c r="R77" s="108"/>
      <c r="S77" s="126">
        <v>0</v>
      </c>
      <c r="T77" s="108"/>
      <c r="U77" s="124">
        <f t="shared" si="3"/>
        <v>0</v>
      </c>
      <c r="V77" s="125"/>
      <c r="W77" s="124">
        <v>0</v>
      </c>
      <c r="X77" s="125"/>
      <c r="Y77" s="16"/>
    </row>
    <row r="78" spans="1:25" x14ac:dyDescent="0.2">
      <c r="A78" s="131" t="s">
        <v>88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26">
        <v>35700</v>
      </c>
      <c r="N78" s="108"/>
      <c r="O78" s="126">
        <v>0</v>
      </c>
      <c r="P78" s="108"/>
      <c r="Q78" s="126">
        <v>0</v>
      </c>
      <c r="R78" s="108"/>
      <c r="S78" s="126">
        <v>22974</v>
      </c>
      <c r="T78" s="108"/>
      <c r="U78" s="124">
        <f t="shared" si="3"/>
        <v>0.64352941176470591</v>
      </c>
      <c r="V78" s="125"/>
      <c r="W78" s="124">
        <v>0</v>
      </c>
      <c r="X78" s="125"/>
      <c r="Y78" s="16"/>
    </row>
    <row r="79" spans="1:25" x14ac:dyDescent="0.2">
      <c r="A79" s="131" t="s">
        <v>89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26">
        <v>2498</v>
      </c>
      <c r="N79" s="108"/>
      <c r="O79" s="126">
        <v>0</v>
      </c>
      <c r="P79" s="108"/>
      <c r="Q79" s="126">
        <v>0</v>
      </c>
      <c r="R79" s="108"/>
      <c r="S79" s="126">
        <v>0</v>
      </c>
      <c r="T79" s="108"/>
      <c r="U79" s="124">
        <f t="shared" si="3"/>
        <v>0</v>
      </c>
      <c r="V79" s="125"/>
      <c r="W79" s="124">
        <v>0</v>
      </c>
      <c r="X79" s="125"/>
      <c r="Y79" s="16"/>
    </row>
    <row r="80" spans="1:25" x14ac:dyDescent="0.2">
      <c r="A80" s="127" t="s">
        <v>90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28">
        <f>SUM(M81:M86)</f>
        <v>519801</v>
      </c>
      <c r="N80" s="108"/>
      <c r="O80" s="128">
        <v>1103000</v>
      </c>
      <c r="P80" s="108"/>
      <c r="Q80" s="128">
        <v>1103000</v>
      </c>
      <c r="R80" s="108"/>
      <c r="S80" s="128">
        <v>0</v>
      </c>
      <c r="T80" s="108"/>
      <c r="U80" s="124">
        <f t="shared" si="3"/>
        <v>0</v>
      </c>
      <c r="V80" s="125"/>
      <c r="W80" s="124">
        <f>SUM(S80/Q80)</f>
        <v>0</v>
      </c>
      <c r="X80" s="125"/>
      <c r="Y80" s="16"/>
    </row>
    <row r="81" spans="1:25" x14ac:dyDescent="0.2">
      <c r="A81" s="131" t="s">
        <v>91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26">
        <v>51644</v>
      </c>
      <c r="N81" s="108"/>
      <c r="O81" s="126">
        <v>0</v>
      </c>
      <c r="P81" s="108"/>
      <c r="Q81" s="126">
        <v>0</v>
      </c>
      <c r="R81" s="108"/>
      <c r="S81" s="126">
        <v>15434</v>
      </c>
      <c r="T81" s="108"/>
      <c r="U81" s="124">
        <f t="shared" si="3"/>
        <v>0.29885369065138256</v>
      </c>
      <c r="V81" s="125"/>
      <c r="W81" s="124">
        <v>0</v>
      </c>
      <c r="X81" s="125"/>
      <c r="Y81" s="16"/>
    </row>
    <row r="82" spans="1:25" x14ac:dyDescent="0.2">
      <c r="A82" s="131" t="s">
        <v>92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26">
        <v>0</v>
      </c>
      <c r="N82" s="108"/>
      <c r="O82" s="126">
        <v>0</v>
      </c>
      <c r="P82" s="108"/>
      <c r="Q82" s="126">
        <v>0</v>
      </c>
      <c r="R82" s="108"/>
      <c r="S82" s="126">
        <v>0</v>
      </c>
      <c r="T82" s="108"/>
      <c r="U82" s="124">
        <v>0</v>
      </c>
      <c r="V82" s="125"/>
      <c r="W82" s="124">
        <v>0</v>
      </c>
      <c r="X82" s="125"/>
      <c r="Y82" s="16"/>
    </row>
    <row r="83" spans="1:25" x14ac:dyDescent="0.2">
      <c r="A83" s="131" t="s">
        <v>93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26">
        <v>302476</v>
      </c>
      <c r="N83" s="108"/>
      <c r="O83" s="126">
        <v>0</v>
      </c>
      <c r="P83" s="108"/>
      <c r="Q83" s="126">
        <v>0</v>
      </c>
      <c r="R83" s="108"/>
      <c r="S83" s="126">
        <v>168108</v>
      </c>
      <c r="T83" s="108"/>
      <c r="U83" s="124">
        <f>SUM(S83/M83)</f>
        <v>0.55577302000819895</v>
      </c>
      <c r="V83" s="125"/>
      <c r="W83" s="124">
        <v>0</v>
      </c>
      <c r="X83" s="125"/>
      <c r="Y83" s="16"/>
    </row>
    <row r="84" spans="1:25" x14ac:dyDescent="0.2">
      <c r="A84" s="131" t="s">
        <v>94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26">
        <v>161060</v>
      </c>
      <c r="N84" s="108"/>
      <c r="O84" s="126">
        <v>0</v>
      </c>
      <c r="P84" s="108"/>
      <c r="Q84" s="126">
        <v>0</v>
      </c>
      <c r="R84" s="108"/>
      <c r="S84" s="126">
        <v>97358</v>
      </c>
      <c r="T84" s="108"/>
      <c r="U84" s="124">
        <f>SUM(S84/M84)</f>
        <v>0.60448280144045696</v>
      </c>
      <c r="V84" s="125"/>
      <c r="W84" s="124">
        <v>0</v>
      </c>
      <c r="X84" s="125"/>
      <c r="Y84" s="16"/>
    </row>
    <row r="85" spans="1:25" x14ac:dyDescent="0.2">
      <c r="A85" s="131" t="s">
        <v>95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26">
        <v>4621</v>
      </c>
      <c r="N85" s="108"/>
      <c r="O85" s="126">
        <v>0</v>
      </c>
      <c r="P85" s="108"/>
      <c r="Q85" s="126">
        <v>0</v>
      </c>
      <c r="R85" s="108"/>
      <c r="S85" s="126">
        <v>6564</v>
      </c>
      <c r="T85" s="108"/>
      <c r="U85" s="124">
        <f>SUM(S85/M85)</f>
        <v>1.420471759359446</v>
      </c>
      <c r="V85" s="125"/>
      <c r="W85" s="124">
        <v>0</v>
      </c>
      <c r="X85" s="125"/>
      <c r="Y85" s="16"/>
    </row>
    <row r="86" spans="1:25" x14ac:dyDescent="0.2">
      <c r="A86" s="131" t="s">
        <v>96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26">
        <v>0</v>
      </c>
      <c r="N86" s="108"/>
      <c r="O86" s="126">
        <v>0</v>
      </c>
      <c r="P86" s="108"/>
      <c r="Q86" s="126">
        <v>0</v>
      </c>
      <c r="R86" s="108"/>
      <c r="S86" s="126">
        <v>0</v>
      </c>
      <c r="T86" s="108"/>
      <c r="U86" s="133">
        <v>0</v>
      </c>
      <c r="V86" s="134"/>
      <c r="W86" s="124">
        <v>0</v>
      </c>
      <c r="X86" s="125"/>
      <c r="Y86" s="16"/>
    </row>
    <row r="87" spans="1:25" x14ac:dyDescent="0.2">
      <c r="A87" s="127" t="s">
        <v>97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28">
        <f>SUM(M88:M96)</f>
        <v>618452</v>
      </c>
      <c r="N87" s="108"/>
      <c r="O87" s="128">
        <v>765500</v>
      </c>
      <c r="P87" s="108"/>
      <c r="Q87" s="128">
        <v>965500</v>
      </c>
      <c r="R87" s="108"/>
      <c r="S87" s="128">
        <v>655077</v>
      </c>
      <c r="T87" s="108"/>
      <c r="U87" s="124">
        <f t="shared" ref="U87:U92" si="4">SUM(S87/M87)</f>
        <v>1.0592204407132648</v>
      </c>
      <c r="V87" s="125"/>
      <c r="W87" s="124">
        <f>SUM(S87/Q87)</f>
        <v>0.6784847229414811</v>
      </c>
      <c r="X87" s="125"/>
      <c r="Y87" s="16"/>
    </row>
    <row r="88" spans="1:25" x14ac:dyDescent="0.2">
      <c r="A88" s="131" t="s">
        <v>98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26">
        <v>34472</v>
      </c>
      <c r="N88" s="108"/>
      <c r="O88" s="126">
        <v>0</v>
      </c>
      <c r="P88" s="108"/>
      <c r="Q88" s="126">
        <v>0</v>
      </c>
      <c r="R88" s="108"/>
      <c r="S88" s="126">
        <v>19756</v>
      </c>
      <c r="T88" s="108"/>
      <c r="U88" s="124">
        <f t="shared" si="4"/>
        <v>0.5731028080761198</v>
      </c>
      <c r="V88" s="125"/>
      <c r="W88" s="124">
        <v>0</v>
      </c>
      <c r="X88" s="125"/>
      <c r="Y88" s="16"/>
    </row>
    <row r="89" spans="1:25" x14ac:dyDescent="0.2">
      <c r="A89" s="131" t="s">
        <v>99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26">
        <v>198258</v>
      </c>
      <c r="N89" s="108"/>
      <c r="O89" s="126">
        <v>0</v>
      </c>
      <c r="P89" s="108"/>
      <c r="Q89" s="126">
        <v>0</v>
      </c>
      <c r="R89" s="108"/>
      <c r="S89" s="126">
        <v>49848</v>
      </c>
      <c r="T89" s="108"/>
      <c r="U89" s="124">
        <f t="shared" si="4"/>
        <v>0.25142995490724207</v>
      </c>
      <c r="V89" s="125"/>
      <c r="W89" s="124">
        <v>0</v>
      </c>
      <c r="X89" s="125"/>
      <c r="Y89" s="16"/>
    </row>
    <row r="90" spans="1:25" x14ac:dyDescent="0.2">
      <c r="A90" s="131" t="s">
        <v>100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26">
        <v>34319</v>
      </c>
      <c r="N90" s="108"/>
      <c r="O90" s="126">
        <v>0</v>
      </c>
      <c r="P90" s="108"/>
      <c r="Q90" s="126">
        <v>0</v>
      </c>
      <c r="R90" s="108"/>
      <c r="S90" s="126">
        <v>18741</v>
      </c>
      <c r="T90" s="108"/>
      <c r="U90" s="124">
        <f t="shared" si="4"/>
        <v>0.54608234505667419</v>
      </c>
      <c r="V90" s="125"/>
      <c r="W90" s="124">
        <v>0</v>
      </c>
      <c r="X90" s="125"/>
      <c r="Y90" s="16"/>
    </row>
    <row r="91" spans="1:25" x14ac:dyDescent="0.2">
      <c r="A91" s="131" t="s">
        <v>101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26">
        <v>36515</v>
      </c>
      <c r="N91" s="108"/>
      <c r="O91" s="126">
        <v>0</v>
      </c>
      <c r="P91" s="108"/>
      <c r="Q91" s="126">
        <v>0</v>
      </c>
      <c r="R91" s="108"/>
      <c r="S91" s="126">
        <v>53993</v>
      </c>
      <c r="T91" s="108"/>
      <c r="U91" s="124">
        <f t="shared" si="4"/>
        <v>1.4786526085170477</v>
      </c>
      <c r="V91" s="125"/>
      <c r="W91" s="124">
        <v>0</v>
      </c>
      <c r="X91" s="125"/>
      <c r="Y91" s="16"/>
    </row>
    <row r="92" spans="1:25" x14ac:dyDescent="0.2">
      <c r="A92" s="131" t="s">
        <v>102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26">
        <v>4049</v>
      </c>
      <c r="N92" s="108"/>
      <c r="O92" s="126">
        <v>0</v>
      </c>
      <c r="P92" s="108"/>
      <c r="Q92" s="126">
        <v>0</v>
      </c>
      <c r="R92" s="108"/>
      <c r="S92" s="126">
        <v>53993</v>
      </c>
      <c r="T92" s="108"/>
      <c r="U92" s="124">
        <f t="shared" si="4"/>
        <v>13.334897505556928</v>
      </c>
      <c r="V92" s="125"/>
      <c r="W92" s="124">
        <v>0</v>
      </c>
      <c r="X92" s="125"/>
      <c r="Y92" s="16"/>
    </row>
    <row r="93" spans="1:25" s="11" customFormat="1" x14ac:dyDescent="0.2">
      <c r="A93" s="14" t="s">
        <v>315</v>
      </c>
      <c r="M93" s="13"/>
      <c r="N93" s="12">
        <v>0</v>
      </c>
      <c r="O93" s="13"/>
      <c r="P93" s="12">
        <v>0</v>
      </c>
      <c r="Q93" s="13"/>
      <c r="R93" s="12">
        <v>0</v>
      </c>
      <c r="S93" s="13"/>
      <c r="T93" s="12">
        <v>15219</v>
      </c>
      <c r="U93" s="13"/>
      <c r="V93" s="15">
        <v>0</v>
      </c>
      <c r="W93" s="16"/>
      <c r="X93" s="15">
        <v>0</v>
      </c>
    </row>
    <row r="94" spans="1:25" x14ac:dyDescent="0.2">
      <c r="A94" s="131" t="s">
        <v>103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26">
        <v>264593</v>
      </c>
      <c r="N94" s="108"/>
      <c r="O94" s="126">
        <v>0</v>
      </c>
      <c r="P94" s="108"/>
      <c r="Q94" s="132">
        <v>0</v>
      </c>
      <c r="R94" s="132"/>
      <c r="S94" s="126">
        <v>448181</v>
      </c>
      <c r="T94" s="108"/>
      <c r="U94" s="124">
        <f t="shared" ref="U94:U106" si="5">SUM(S94/M94)</f>
        <v>1.6938505553812837</v>
      </c>
      <c r="V94" s="125"/>
      <c r="W94" s="124">
        <v>0</v>
      </c>
      <c r="X94" s="125"/>
      <c r="Y94" s="16"/>
    </row>
    <row r="95" spans="1:25" x14ac:dyDescent="0.2">
      <c r="A95" s="131" t="s">
        <v>104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26">
        <v>42965</v>
      </c>
      <c r="N95" s="108"/>
      <c r="O95" s="126">
        <v>0</v>
      </c>
      <c r="P95" s="108"/>
      <c r="Q95" s="126">
        <v>0</v>
      </c>
      <c r="R95" s="108"/>
      <c r="S95" s="126">
        <v>22696</v>
      </c>
      <c r="T95" s="108"/>
      <c r="U95" s="124">
        <f t="shared" si="5"/>
        <v>0.52824391946933547</v>
      </c>
      <c r="V95" s="125"/>
      <c r="W95" s="124">
        <v>0</v>
      </c>
      <c r="X95" s="125"/>
      <c r="Y95" s="16"/>
    </row>
    <row r="96" spans="1:25" x14ac:dyDescent="0.2">
      <c r="A96" s="131" t="s">
        <v>105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26">
        <v>3281</v>
      </c>
      <c r="N96" s="108"/>
      <c r="O96" s="126">
        <v>0</v>
      </c>
      <c r="P96" s="108"/>
      <c r="Q96" s="126">
        <v>0</v>
      </c>
      <c r="R96" s="108"/>
      <c r="S96" s="126">
        <v>26193</v>
      </c>
      <c r="T96" s="108"/>
      <c r="U96" s="124">
        <f t="shared" si="5"/>
        <v>7.9832368180432791</v>
      </c>
      <c r="V96" s="125"/>
      <c r="W96" s="124">
        <v>0</v>
      </c>
      <c r="X96" s="125"/>
      <c r="Y96" s="16"/>
    </row>
    <row r="97" spans="1:25" x14ac:dyDescent="0.2">
      <c r="A97" s="127" t="s">
        <v>106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28">
        <f>SUM(M98)</f>
        <v>18044</v>
      </c>
      <c r="N97" s="108"/>
      <c r="O97" s="128">
        <v>2000</v>
      </c>
      <c r="P97" s="108"/>
      <c r="Q97" s="128">
        <v>2000</v>
      </c>
      <c r="R97" s="108"/>
      <c r="S97" s="128">
        <v>0</v>
      </c>
      <c r="T97" s="108"/>
      <c r="U97" s="124">
        <f t="shared" si="5"/>
        <v>0</v>
      </c>
      <c r="V97" s="125"/>
      <c r="W97" s="124">
        <f>SUM(S97/Q97)</f>
        <v>0</v>
      </c>
      <c r="X97" s="125"/>
      <c r="Y97" s="16"/>
    </row>
    <row r="98" spans="1:25" x14ac:dyDescent="0.2">
      <c r="A98" s="131" t="s">
        <v>108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26">
        <v>18044</v>
      </c>
      <c r="N98" s="108"/>
      <c r="O98" s="126">
        <v>0</v>
      </c>
      <c r="P98" s="108"/>
      <c r="Q98" s="126">
        <v>0</v>
      </c>
      <c r="R98" s="108"/>
      <c r="S98" s="126">
        <v>0</v>
      </c>
      <c r="T98" s="108"/>
      <c r="U98" s="124">
        <f t="shared" si="5"/>
        <v>0</v>
      </c>
      <c r="V98" s="125"/>
      <c r="W98" s="124">
        <v>0</v>
      </c>
      <c r="X98" s="125"/>
      <c r="Y98" s="16"/>
    </row>
    <row r="99" spans="1:25" x14ac:dyDescent="0.2">
      <c r="A99" s="127" t="s">
        <v>109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28">
        <f>SUM(M100:M105)</f>
        <v>224411</v>
      </c>
      <c r="N99" s="108"/>
      <c r="O99" s="128">
        <v>269000</v>
      </c>
      <c r="P99" s="108"/>
      <c r="Q99" s="128">
        <v>269000</v>
      </c>
      <c r="R99" s="108"/>
      <c r="S99" s="128">
        <v>117243</v>
      </c>
      <c r="T99" s="108"/>
      <c r="U99" s="124">
        <f t="shared" si="5"/>
        <v>0.52244765185307318</v>
      </c>
      <c r="V99" s="125"/>
      <c r="W99" s="124">
        <f>SUM(S99/Q99)</f>
        <v>0.43584758364312265</v>
      </c>
      <c r="X99" s="125"/>
      <c r="Y99" s="16"/>
    </row>
    <row r="100" spans="1:25" x14ac:dyDescent="0.2">
      <c r="A100" s="131" t="s">
        <v>110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26">
        <v>109014</v>
      </c>
      <c r="N100" s="108"/>
      <c r="O100" s="126">
        <v>0</v>
      </c>
      <c r="P100" s="108"/>
      <c r="Q100" s="126">
        <v>0</v>
      </c>
      <c r="R100" s="108"/>
      <c r="S100" s="126">
        <v>42084</v>
      </c>
      <c r="T100" s="108"/>
      <c r="U100" s="124">
        <f t="shared" si="5"/>
        <v>0.38604215972260442</v>
      </c>
      <c r="V100" s="125"/>
      <c r="W100" s="124">
        <v>0</v>
      </c>
      <c r="X100" s="125"/>
      <c r="Y100" s="16"/>
    </row>
    <row r="101" spans="1:25" x14ac:dyDescent="0.2">
      <c r="A101" s="131" t="s">
        <v>111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26">
        <v>5041</v>
      </c>
      <c r="N101" s="108"/>
      <c r="O101" s="126">
        <v>0</v>
      </c>
      <c r="P101" s="108"/>
      <c r="Q101" s="126">
        <v>0</v>
      </c>
      <c r="R101" s="108"/>
      <c r="S101" s="126">
        <v>1549</v>
      </c>
      <c r="T101" s="108"/>
      <c r="U101" s="124">
        <f t="shared" si="5"/>
        <v>0.30728030152747471</v>
      </c>
      <c r="V101" s="125"/>
      <c r="W101" s="124">
        <v>0</v>
      </c>
      <c r="X101" s="125"/>
      <c r="Y101" s="16"/>
    </row>
    <row r="102" spans="1:25" x14ac:dyDescent="0.2">
      <c r="A102" s="131" t="s">
        <v>112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26">
        <v>46745</v>
      </c>
      <c r="N102" s="108"/>
      <c r="O102" s="126">
        <v>0</v>
      </c>
      <c r="P102" s="108"/>
      <c r="Q102" s="126">
        <v>0</v>
      </c>
      <c r="R102" s="108"/>
      <c r="S102" s="126">
        <v>4365</v>
      </c>
      <c r="T102" s="108"/>
      <c r="U102" s="124">
        <f t="shared" si="5"/>
        <v>9.3378971012942555E-2</v>
      </c>
      <c r="V102" s="125"/>
      <c r="W102" s="124">
        <v>0</v>
      </c>
      <c r="X102" s="125"/>
      <c r="Y102" s="16"/>
    </row>
    <row r="103" spans="1:25" x14ac:dyDescent="0.2">
      <c r="A103" s="131" t="s">
        <v>113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26">
        <v>9875</v>
      </c>
      <c r="N103" s="108"/>
      <c r="O103" s="126">
        <v>0</v>
      </c>
      <c r="P103" s="108"/>
      <c r="Q103" s="126">
        <v>0</v>
      </c>
      <c r="R103" s="108"/>
      <c r="S103" s="126">
        <v>6057</v>
      </c>
      <c r="T103" s="108"/>
      <c r="U103" s="124">
        <f t="shared" si="5"/>
        <v>0.61336708860759492</v>
      </c>
      <c r="V103" s="125"/>
      <c r="W103" s="124">
        <v>0</v>
      </c>
      <c r="X103" s="125"/>
      <c r="Y103" s="16"/>
    </row>
    <row r="104" spans="1:25" x14ac:dyDescent="0.2">
      <c r="A104" s="131" t="s">
        <v>114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26">
        <v>11430</v>
      </c>
      <c r="N104" s="108"/>
      <c r="O104" s="126">
        <v>0</v>
      </c>
      <c r="P104" s="108"/>
      <c r="Q104" s="126">
        <v>0</v>
      </c>
      <c r="R104" s="108"/>
      <c r="S104" s="126">
        <v>2835</v>
      </c>
      <c r="T104" s="108"/>
      <c r="U104" s="124">
        <f t="shared" si="5"/>
        <v>0.24803149606299213</v>
      </c>
      <c r="V104" s="125"/>
      <c r="W104" s="124">
        <v>0</v>
      </c>
      <c r="X104" s="125"/>
      <c r="Y104" s="16"/>
    </row>
    <row r="105" spans="1:25" x14ac:dyDescent="0.2">
      <c r="A105" s="131" t="s">
        <v>115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26">
        <v>42306</v>
      </c>
      <c r="N105" s="108"/>
      <c r="O105" s="126">
        <v>0</v>
      </c>
      <c r="P105" s="108"/>
      <c r="Q105" s="126">
        <v>0</v>
      </c>
      <c r="R105" s="108"/>
      <c r="S105" s="126">
        <v>60353</v>
      </c>
      <c r="T105" s="108"/>
      <c r="U105" s="124">
        <f t="shared" si="5"/>
        <v>1.4265825178461684</v>
      </c>
      <c r="V105" s="125"/>
      <c r="W105" s="124">
        <v>0</v>
      </c>
      <c r="X105" s="125"/>
      <c r="Y105" s="16"/>
    </row>
    <row r="106" spans="1:25" x14ac:dyDescent="0.2">
      <c r="A106" s="127" t="s">
        <v>116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28">
        <v>16204</v>
      </c>
      <c r="N106" s="108"/>
      <c r="O106" s="128">
        <v>22000</v>
      </c>
      <c r="P106" s="108"/>
      <c r="Q106" s="128">
        <v>22000</v>
      </c>
      <c r="R106" s="108"/>
      <c r="S106" s="128">
        <v>0</v>
      </c>
      <c r="T106" s="108"/>
      <c r="U106" s="124">
        <f t="shared" si="5"/>
        <v>0</v>
      </c>
      <c r="V106" s="125"/>
      <c r="W106" s="124">
        <f>SUM(S106/Q106)</f>
        <v>0</v>
      </c>
      <c r="X106" s="125"/>
      <c r="Y106" s="16"/>
    </row>
    <row r="107" spans="1:25" x14ac:dyDescent="0.2">
      <c r="A107" s="127" t="s">
        <v>117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28">
        <v>0</v>
      </c>
      <c r="N107" s="108"/>
      <c r="O107" s="128">
        <v>0</v>
      </c>
      <c r="P107" s="108"/>
      <c r="Q107" s="128">
        <v>0</v>
      </c>
      <c r="R107" s="108"/>
      <c r="S107" s="128">
        <v>0</v>
      </c>
      <c r="T107" s="108"/>
      <c r="U107" s="124">
        <v>0</v>
      </c>
      <c r="V107" s="125"/>
      <c r="W107" s="124">
        <v>0</v>
      </c>
      <c r="X107" s="125"/>
      <c r="Y107" s="16"/>
    </row>
    <row r="108" spans="1:25" x14ac:dyDescent="0.2">
      <c r="A108" s="131" t="s">
        <v>118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26">
        <v>0</v>
      </c>
      <c r="N108" s="108"/>
      <c r="O108" s="126">
        <v>0</v>
      </c>
      <c r="P108" s="108"/>
      <c r="Q108" s="126">
        <v>0</v>
      </c>
      <c r="R108" s="108"/>
      <c r="S108" s="126">
        <v>0</v>
      </c>
      <c r="T108" s="108"/>
      <c r="U108" s="124">
        <v>0</v>
      </c>
      <c r="V108" s="125"/>
      <c r="W108" s="124">
        <v>0</v>
      </c>
      <c r="X108" s="125"/>
      <c r="Y108" s="16"/>
    </row>
    <row r="109" spans="1:25" x14ac:dyDescent="0.2">
      <c r="A109" s="127" t="s">
        <v>119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28">
        <v>16204</v>
      </c>
      <c r="N109" s="108"/>
      <c r="O109" s="128">
        <v>22000</v>
      </c>
      <c r="P109" s="108"/>
      <c r="Q109" s="128">
        <v>22000</v>
      </c>
      <c r="R109" s="108"/>
      <c r="S109" s="128">
        <v>8732</v>
      </c>
      <c r="T109" s="108"/>
      <c r="U109" s="124">
        <f>SUM(S109/M109)</f>
        <v>0.5388792890644285</v>
      </c>
      <c r="V109" s="125"/>
      <c r="W109" s="124">
        <f>SUM(S109/Q109)</f>
        <v>0.39690909090909093</v>
      </c>
      <c r="X109" s="125"/>
      <c r="Y109" s="16"/>
    </row>
    <row r="110" spans="1:25" x14ac:dyDescent="0.2">
      <c r="A110" s="131" t="s">
        <v>121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26">
        <v>16024</v>
      </c>
      <c r="N110" s="108"/>
      <c r="O110" s="126">
        <v>0</v>
      </c>
      <c r="P110" s="108"/>
      <c r="Q110" s="126">
        <v>0</v>
      </c>
      <c r="R110" s="108"/>
      <c r="S110" s="126">
        <v>8732</v>
      </c>
      <c r="T110" s="108"/>
      <c r="U110" s="124">
        <f>SUM(S110/M110)</f>
        <v>0.54493260109835251</v>
      </c>
      <c r="V110" s="125"/>
      <c r="W110" s="124">
        <v>0</v>
      </c>
      <c r="X110" s="125"/>
      <c r="Y110" s="16"/>
    </row>
    <row r="111" spans="1:25" x14ac:dyDescent="0.2">
      <c r="A111" s="131" t="s">
        <v>122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26">
        <v>0</v>
      </c>
      <c r="N111" s="108"/>
      <c r="O111" s="126">
        <v>0</v>
      </c>
      <c r="P111" s="108"/>
      <c r="Q111" s="126">
        <v>0</v>
      </c>
      <c r="R111" s="108"/>
      <c r="S111" s="126">
        <v>0</v>
      </c>
      <c r="T111" s="108"/>
      <c r="U111" s="124">
        <v>0</v>
      </c>
      <c r="V111" s="125"/>
      <c r="W111" s="124">
        <v>0</v>
      </c>
      <c r="X111" s="125"/>
      <c r="Y111" s="16"/>
    </row>
    <row r="112" spans="1:25" x14ac:dyDescent="0.2">
      <c r="A112" s="127" t="s">
        <v>123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28">
        <v>0</v>
      </c>
      <c r="N112" s="108"/>
      <c r="O112" s="128">
        <v>0</v>
      </c>
      <c r="P112" s="108"/>
      <c r="Q112" s="128">
        <v>0</v>
      </c>
      <c r="R112" s="108"/>
      <c r="S112" s="128">
        <v>0</v>
      </c>
      <c r="T112" s="108"/>
      <c r="U112" s="124">
        <v>0</v>
      </c>
      <c r="V112" s="125"/>
      <c r="W112" s="124">
        <v>0</v>
      </c>
      <c r="X112" s="125"/>
      <c r="Y112" s="16"/>
    </row>
    <row r="113" spans="1:25" x14ac:dyDescent="0.2">
      <c r="A113" s="127" t="s">
        <v>124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28">
        <v>0</v>
      </c>
      <c r="N113" s="108"/>
      <c r="O113" s="128">
        <v>0</v>
      </c>
      <c r="P113" s="108"/>
      <c r="Q113" s="128">
        <v>0</v>
      </c>
      <c r="R113" s="108"/>
      <c r="S113" s="128">
        <v>0</v>
      </c>
      <c r="T113" s="108"/>
      <c r="U113" s="124">
        <v>0</v>
      </c>
      <c r="V113" s="125"/>
      <c r="W113" s="124">
        <v>0</v>
      </c>
      <c r="X113" s="125"/>
      <c r="Y113" s="16"/>
    </row>
    <row r="114" spans="1:25" x14ac:dyDescent="0.2">
      <c r="A114" s="131" t="s">
        <v>125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26">
        <v>0</v>
      </c>
      <c r="N114" s="108"/>
      <c r="O114" s="126">
        <v>0</v>
      </c>
      <c r="P114" s="108"/>
      <c r="Q114" s="126">
        <v>0</v>
      </c>
      <c r="R114" s="108"/>
      <c r="S114" s="126">
        <v>0</v>
      </c>
      <c r="T114" s="108"/>
      <c r="U114" s="124">
        <v>0</v>
      </c>
      <c r="V114" s="125"/>
      <c r="W114" s="124">
        <v>0</v>
      </c>
      <c r="X114" s="125"/>
      <c r="Y114" s="16"/>
    </row>
    <row r="115" spans="1:25" x14ac:dyDescent="0.2">
      <c r="A115" s="127" t="s">
        <v>126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28">
        <v>0</v>
      </c>
      <c r="N115" s="108"/>
      <c r="O115" s="128">
        <v>55000</v>
      </c>
      <c r="P115" s="108"/>
      <c r="Q115" s="128">
        <v>55000</v>
      </c>
      <c r="R115" s="108"/>
      <c r="S115" s="128">
        <v>0</v>
      </c>
      <c r="T115" s="108"/>
      <c r="U115" s="124">
        <v>0</v>
      </c>
      <c r="V115" s="125"/>
      <c r="W115" s="124">
        <v>0</v>
      </c>
      <c r="X115" s="125"/>
      <c r="Y115" s="16"/>
    </row>
    <row r="116" spans="1:25" x14ac:dyDescent="0.2">
      <c r="A116" s="127" t="s">
        <v>127</v>
      </c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28">
        <v>0</v>
      </c>
      <c r="N116" s="108"/>
      <c r="O116" s="128">
        <v>55000</v>
      </c>
      <c r="P116" s="108"/>
      <c r="Q116" s="128">
        <v>55000</v>
      </c>
      <c r="R116" s="108"/>
      <c r="S116" s="128">
        <v>0</v>
      </c>
      <c r="T116" s="108"/>
      <c r="U116" s="124">
        <v>0</v>
      </c>
      <c r="V116" s="125"/>
      <c r="W116" s="124">
        <f>SUM(S116/Q116)</f>
        <v>0</v>
      </c>
      <c r="X116" s="125"/>
      <c r="Y116" s="16"/>
    </row>
    <row r="117" spans="1:25" x14ac:dyDescent="0.2">
      <c r="A117" s="131" t="s">
        <v>128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26">
        <v>0</v>
      </c>
      <c r="N117" s="108"/>
      <c r="O117" s="126">
        <v>0</v>
      </c>
      <c r="P117" s="108"/>
      <c r="Q117" s="126">
        <v>0</v>
      </c>
      <c r="R117" s="108"/>
      <c r="S117" s="126">
        <v>0</v>
      </c>
      <c r="T117" s="108"/>
      <c r="U117" s="124">
        <v>0</v>
      </c>
      <c r="V117" s="125"/>
      <c r="W117" s="124">
        <v>0</v>
      </c>
      <c r="X117" s="125"/>
      <c r="Y117" s="16"/>
    </row>
    <row r="118" spans="1:25" x14ac:dyDescent="0.2">
      <c r="A118" s="131" t="s">
        <v>129</v>
      </c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26">
        <v>0</v>
      </c>
      <c r="N118" s="108"/>
      <c r="O118" s="126">
        <v>0</v>
      </c>
      <c r="P118" s="108"/>
      <c r="Q118" s="126">
        <v>0</v>
      </c>
      <c r="R118" s="108"/>
      <c r="S118" s="126">
        <v>0</v>
      </c>
      <c r="T118" s="108"/>
      <c r="U118" s="124">
        <v>0</v>
      </c>
      <c r="V118" s="125"/>
      <c r="W118" s="124">
        <v>0</v>
      </c>
      <c r="X118" s="125"/>
      <c r="Y118" s="16"/>
    </row>
    <row r="119" spans="1:25" x14ac:dyDescent="0.2">
      <c r="A119" s="127" t="s">
        <v>130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28">
        <v>0</v>
      </c>
      <c r="N119" s="108"/>
      <c r="O119" s="128">
        <v>55000</v>
      </c>
      <c r="P119" s="108"/>
      <c r="Q119" s="128">
        <v>55000</v>
      </c>
      <c r="R119" s="108"/>
      <c r="S119" s="128">
        <v>0</v>
      </c>
      <c r="T119" s="108"/>
      <c r="U119" s="124">
        <v>0</v>
      </c>
      <c r="V119" s="125"/>
      <c r="W119" s="124">
        <f>SUM(S119/Q119)</f>
        <v>0</v>
      </c>
      <c r="X119" s="125"/>
      <c r="Y119" s="16"/>
    </row>
    <row r="120" spans="1:25" x14ac:dyDescent="0.2">
      <c r="A120" s="131" t="s">
        <v>131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26">
        <v>0</v>
      </c>
      <c r="N120" s="108"/>
      <c r="O120" s="126">
        <v>0</v>
      </c>
      <c r="P120" s="108"/>
      <c r="Q120" s="126">
        <v>0</v>
      </c>
      <c r="R120" s="108"/>
      <c r="S120" s="126">
        <v>0</v>
      </c>
      <c r="T120" s="108"/>
      <c r="U120" s="124">
        <v>0</v>
      </c>
      <c r="V120" s="125"/>
      <c r="W120" s="124">
        <v>0</v>
      </c>
      <c r="X120" s="125"/>
      <c r="Y120" s="16"/>
    </row>
    <row r="121" spans="1:25" x14ac:dyDescent="0.2">
      <c r="A121" s="131" t="s">
        <v>132</v>
      </c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26">
        <v>0</v>
      </c>
      <c r="N121" s="108"/>
      <c r="O121" s="126">
        <v>0</v>
      </c>
      <c r="P121" s="108"/>
      <c r="Q121" s="126">
        <v>0</v>
      </c>
      <c r="R121" s="108"/>
      <c r="S121" s="126">
        <v>0</v>
      </c>
      <c r="T121" s="108"/>
      <c r="U121" s="124">
        <v>0</v>
      </c>
      <c r="V121" s="125"/>
      <c r="W121" s="124">
        <v>0</v>
      </c>
      <c r="X121" s="125"/>
      <c r="Y121" s="16"/>
    </row>
    <row r="122" spans="1:25" x14ac:dyDescent="0.2">
      <c r="A122" s="127" t="s">
        <v>133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28">
        <f>SUM(M123)</f>
        <v>277371</v>
      </c>
      <c r="N122" s="108"/>
      <c r="O122" s="128">
        <v>419000</v>
      </c>
      <c r="P122" s="108"/>
      <c r="Q122" s="128">
        <v>419000</v>
      </c>
      <c r="R122" s="108"/>
      <c r="S122" s="128">
        <v>192962</v>
      </c>
      <c r="T122" s="108"/>
      <c r="U122" s="124">
        <f t="shared" ref="U122:U133" si="6">SUM(S122/M122)</f>
        <v>0.69568195665732901</v>
      </c>
      <c r="V122" s="125"/>
      <c r="W122" s="124">
        <f>SUM(S122/Q122)</f>
        <v>0.46052983293556088</v>
      </c>
      <c r="X122" s="125"/>
      <c r="Y122" s="16"/>
    </row>
    <row r="123" spans="1:25" x14ac:dyDescent="0.2">
      <c r="A123" s="127" t="s">
        <v>134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28">
        <f>SUM(M124:M125)</f>
        <v>277371</v>
      </c>
      <c r="N123" s="108"/>
      <c r="O123" s="128">
        <v>419000</v>
      </c>
      <c r="P123" s="108"/>
      <c r="Q123" s="128">
        <v>419000</v>
      </c>
      <c r="R123" s="108"/>
      <c r="S123" s="128">
        <v>192962</v>
      </c>
      <c r="T123" s="108"/>
      <c r="U123" s="124">
        <f t="shared" si="6"/>
        <v>0.69568195665732901</v>
      </c>
      <c r="V123" s="125"/>
      <c r="W123" s="124">
        <f>SUM(S123/Q123)</f>
        <v>0.46052983293556088</v>
      </c>
      <c r="X123" s="125"/>
      <c r="Y123" s="16"/>
    </row>
    <row r="124" spans="1:25" x14ac:dyDescent="0.2">
      <c r="A124" s="131" t="s">
        <v>135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26">
        <v>78729</v>
      </c>
      <c r="N124" s="108"/>
      <c r="O124" s="126">
        <v>0</v>
      </c>
      <c r="P124" s="108"/>
      <c r="Q124" s="126">
        <v>0</v>
      </c>
      <c r="R124" s="108"/>
      <c r="S124" s="126">
        <v>128536</v>
      </c>
      <c r="T124" s="108"/>
      <c r="U124" s="124">
        <f t="shared" si="6"/>
        <v>1.6326385448818097</v>
      </c>
      <c r="V124" s="125"/>
      <c r="W124" s="124">
        <v>0</v>
      </c>
      <c r="X124" s="125"/>
      <c r="Y124" s="16"/>
    </row>
    <row r="125" spans="1:25" x14ac:dyDescent="0.2">
      <c r="A125" s="131" t="s">
        <v>136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26">
        <v>198642</v>
      </c>
      <c r="N125" s="108"/>
      <c r="O125" s="126">
        <v>0</v>
      </c>
      <c r="P125" s="108"/>
      <c r="Q125" s="126">
        <v>0</v>
      </c>
      <c r="R125" s="108"/>
      <c r="S125" s="126">
        <v>64626</v>
      </c>
      <c r="T125" s="108"/>
      <c r="U125" s="124">
        <f t="shared" si="6"/>
        <v>0.3253390521641949</v>
      </c>
      <c r="V125" s="125"/>
      <c r="W125" s="124">
        <v>0</v>
      </c>
      <c r="X125" s="125"/>
      <c r="Y125" s="16"/>
    </row>
    <row r="126" spans="1:25" x14ac:dyDescent="0.2">
      <c r="A126" s="127" t="s">
        <v>137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28">
        <f>SUM(M127,M129,M131)</f>
        <v>530038</v>
      </c>
      <c r="N126" s="108"/>
      <c r="O126" s="128">
        <v>573000</v>
      </c>
      <c r="P126" s="108"/>
      <c r="Q126" s="128">
        <v>573000</v>
      </c>
      <c r="R126" s="108"/>
      <c r="S126" s="128">
        <v>228907</v>
      </c>
      <c r="T126" s="108"/>
      <c r="U126" s="124">
        <f t="shared" si="6"/>
        <v>0.43186903580498004</v>
      </c>
      <c r="V126" s="125"/>
      <c r="W126" s="124">
        <f>SUM(S126/Q126)</f>
        <v>0.39948865619546248</v>
      </c>
      <c r="X126" s="125"/>
      <c r="Y126" s="16"/>
    </row>
    <row r="127" spans="1:25" x14ac:dyDescent="0.2">
      <c r="A127" s="127" t="s">
        <v>138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28">
        <v>377646</v>
      </c>
      <c r="N127" s="108"/>
      <c r="O127" s="128">
        <v>533000</v>
      </c>
      <c r="P127" s="108"/>
      <c r="Q127" s="128">
        <v>533000</v>
      </c>
      <c r="R127" s="108"/>
      <c r="S127" s="128">
        <v>228907</v>
      </c>
      <c r="T127" s="108"/>
      <c r="U127" s="124">
        <f t="shared" si="6"/>
        <v>0.60614173061544407</v>
      </c>
      <c r="V127" s="125"/>
      <c r="W127" s="124">
        <f>SUM(S127/Q127)</f>
        <v>0.42946904315196999</v>
      </c>
      <c r="X127" s="125"/>
      <c r="Y127" s="16"/>
    </row>
    <row r="128" spans="1:25" x14ac:dyDescent="0.2">
      <c r="A128" s="131" t="s">
        <v>139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26">
        <v>377646</v>
      </c>
      <c r="N128" s="108"/>
      <c r="O128" s="126">
        <v>0</v>
      </c>
      <c r="P128" s="108"/>
      <c r="Q128" s="126">
        <v>0</v>
      </c>
      <c r="R128" s="108"/>
      <c r="S128" s="126">
        <v>228907</v>
      </c>
      <c r="T128" s="108"/>
      <c r="U128" s="124">
        <f t="shared" si="6"/>
        <v>0.60614173061544407</v>
      </c>
      <c r="V128" s="125"/>
      <c r="W128" s="124">
        <v>0</v>
      </c>
      <c r="X128" s="125"/>
      <c r="Y128" s="16"/>
    </row>
    <row r="129" spans="1:25" x14ac:dyDescent="0.2">
      <c r="A129" s="127" t="s">
        <v>140</v>
      </c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28">
        <v>53842</v>
      </c>
      <c r="N129" s="108"/>
      <c r="O129" s="128">
        <v>40000</v>
      </c>
      <c r="P129" s="108"/>
      <c r="Q129" s="128">
        <v>40000</v>
      </c>
      <c r="R129" s="108"/>
      <c r="S129" s="128">
        <v>0</v>
      </c>
      <c r="T129" s="108"/>
      <c r="U129" s="124">
        <f t="shared" si="6"/>
        <v>0</v>
      </c>
      <c r="V129" s="125"/>
      <c r="W129" s="124">
        <f>SUM(S129/Q129)</f>
        <v>0</v>
      </c>
      <c r="X129" s="125"/>
      <c r="Y129" s="16"/>
    </row>
    <row r="130" spans="1:25" x14ac:dyDescent="0.2">
      <c r="A130" s="131" t="s">
        <v>142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26">
        <v>63842</v>
      </c>
      <c r="N130" s="108"/>
      <c r="O130" s="126">
        <v>0</v>
      </c>
      <c r="P130" s="108"/>
      <c r="Q130" s="126">
        <v>0</v>
      </c>
      <c r="R130" s="108"/>
      <c r="S130" s="126">
        <v>0</v>
      </c>
      <c r="T130" s="108"/>
      <c r="U130" s="124">
        <f t="shared" si="6"/>
        <v>0</v>
      </c>
      <c r="V130" s="125"/>
      <c r="W130" s="124">
        <v>0</v>
      </c>
      <c r="X130" s="125"/>
      <c r="Y130" s="16"/>
    </row>
    <row r="131" spans="1:25" x14ac:dyDescent="0.2">
      <c r="A131" s="127" t="s">
        <v>143</v>
      </c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28">
        <v>98550</v>
      </c>
      <c r="N131" s="108"/>
      <c r="O131" s="128">
        <v>0</v>
      </c>
      <c r="P131" s="108"/>
      <c r="Q131" s="128">
        <v>0</v>
      </c>
      <c r="R131" s="108"/>
      <c r="S131" s="128">
        <v>0</v>
      </c>
      <c r="T131" s="108"/>
      <c r="U131" s="124">
        <f t="shared" si="6"/>
        <v>0</v>
      </c>
      <c r="V131" s="125"/>
      <c r="W131" s="124">
        <v>0</v>
      </c>
      <c r="X131" s="125"/>
      <c r="Y131" s="16"/>
    </row>
    <row r="132" spans="1:25" x14ac:dyDescent="0.2">
      <c r="A132" s="131" t="s">
        <v>305</v>
      </c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26">
        <v>98550</v>
      </c>
      <c r="N132" s="108"/>
      <c r="O132" s="126">
        <v>0</v>
      </c>
      <c r="P132" s="108"/>
      <c r="Q132" s="126">
        <v>0</v>
      </c>
      <c r="R132" s="108"/>
      <c r="S132" s="126">
        <v>0</v>
      </c>
      <c r="T132" s="108"/>
      <c r="U132" s="124">
        <f t="shared" si="6"/>
        <v>0</v>
      </c>
      <c r="V132" s="125"/>
      <c r="W132" s="124">
        <v>0</v>
      </c>
      <c r="X132" s="125"/>
      <c r="Y132" s="16"/>
    </row>
    <row r="133" spans="1:25" x14ac:dyDescent="0.2">
      <c r="A133" s="127" t="s">
        <v>19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28">
        <f>SUM(M135,M137,M140,M144,M149,M151,M153)</f>
        <v>1747335</v>
      </c>
      <c r="N133" s="108"/>
      <c r="O133" s="128">
        <v>13172500</v>
      </c>
      <c r="P133" s="108"/>
      <c r="Q133" s="128">
        <v>13172500</v>
      </c>
      <c r="R133" s="108"/>
      <c r="S133" s="128">
        <v>722311</v>
      </c>
      <c r="T133" s="108"/>
      <c r="U133" s="124">
        <f t="shared" si="6"/>
        <v>0.4133786595014694</v>
      </c>
      <c r="V133" s="125"/>
      <c r="W133" s="124">
        <f>SUM(S133/Q133)</f>
        <v>5.4834769405959383E-2</v>
      </c>
      <c r="X133" s="125"/>
      <c r="Y133" s="16"/>
    </row>
    <row r="134" spans="1:25" x14ac:dyDescent="0.2">
      <c r="A134" s="127" t="s">
        <v>144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28">
        <v>0</v>
      </c>
      <c r="N134" s="108"/>
      <c r="O134" s="128">
        <v>100000</v>
      </c>
      <c r="P134" s="108"/>
      <c r="Q134" s="128">
        <v>100000</v>
      </c>
      <c r="R134" s="108"/>
      <c r="S134" s="128">
        <v>0</v>
      </c>
      <c r="T134" s="108"/>
      <c r="U134" s="124">
        <v>0</v>
      </c>
      <c r="V134" s="125"/>
      <c r="W134" s="124">
        <f>SUM(S134/Q134)</f>
        <v>0</v>
      </c>
      <c r="X134" s="125"/>
      <c r="Y134" s="16"/>
    </row>
    <row r="135" spans="1:25" x14ac:dyDescent="0.2">
      <c r="A135" s="127" t="s">
        <v>145</v>
      </c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28">
        <v>0</v>
      </c>
      <c r="N135" s="108"/>
      <c r="O135" s="128">
        <v>100000</v>
      </c>
      <c r="P135" s="108"/>
      <c r="Q135" s="128">
        <v>100000</v>
      </c>
      <c r="R135" s="108"/>
      <c r="S135" s="128">
        <v>0</v>
      </c>
      <c r="T135" s="108"/>
      <c r="U135" s="124">
        <v>0</v>
      </c>
      <c r="V135" s="125"/>
      <c r="W135" s="124">
        <f>SUM(S135/Q135)</f>
        <v>0</v>
      </c>
      <c r="X135" s="125"/>
      <c r="Y135" s="16"/>
    </row>
    <row r="136" spans="1:25" x14ac:dyDescent="0.2">
      <c r="A136" s="131" t="s">
        <v>146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26">
        <v>0</v>
      </c>
      <c r="N136" s="108"/>
      <c r="O136" s="126">
        <v>0</v>
      </c>
      <c r="P136" s="108"/>
      <c r="Q136" s="126">
        <v>0</v>
      </c>
      <c r="R136" s="108"/>
      <c r="S136" s="126">
        <v>0</v>
      </c>
      <c r="T136" s="108"/>
      <c r="U136" s="124">
        <v>0</v>
      </c>
      <c r="V136" s="125"/>
      <c r="W136" s="124">
        <v>0</v>
      </c>
      <c r="X136" s="125"/>
      <c r="Y136" s="16"/>
    </row>
    <row r="137" spans="1:25" x14ac:dyDescent="0.2">
      <c r="A137" s="127" t="s">
        <v>147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28">
        <v>0</v>
      </c>
      <c r="N137" s="108"/>
      <c r="O137" s="128">
        <v>100000</v>
      </c>
      <c r="P137" s="108"/>
      <c r="Q137" s="128">
        <v>100000</v>
      </c>
      <c r="R137" s="108"/>
      <c r="S137" s="128">
        <v>0</v>
      </c>
      <c r="T137" s="108"/>
      <c r="U137" s="124">
        <v>0</v>
      </c>
      <c r="V137" s="125"/>
      <c r="W137" s="124">
        <f>SUM(S137/Q137)</f>
        <v>0</v>
      </c>
      <c r="X137" s="125"/>
      <c r="Y137" s="16"/>
    </row>
    <row r="138" spans="1:25" x14ac:dyDescent="0.2">
      <c r="A138" s="131" t="s">
        <v>148</v>
      </c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26">
        <v>0</v>
      </c>
      <c r="N138" s="108"/>
      <c r="O138" s="126">
        <v>0</v>
      </c>
      <c r="P138" s="108"/>
      <c r="Q138" s="126">
        <v>0</v>
      </c>
      <c r="R138" s="108"/>
      <c r="S138" s="126">
        <v>0</v>
      </c>
      <c r="T138" s="108"/>
      <c r="U138" s="124">
        <v>0</v>
      </c>
      <c r="V138" s="125"/>
      <c r="W138" s="124">
        <v>0</v>
      </c>
      <c r="X138" s="125"/>
      <c r="Y138" s="16"/>
    </row>
    <row r="139" spans="1:25" x14ac:dyDescent="0.2">
      <c r="A139" s="127" t="s">
        <v>149</v>
      </c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28">
        <f>SUM(M140,M144)</f>
        <v>925475</v>
      </c>
      <c r="N139" s="108"/>
      <c r="O139" s="128">
        <v>12789500</v>
      </c>
      <c r="P139" s="108"/>
      <c r="Q139" s="128">
        <v>12789500</v>
      </c>
      <c r="R139" s="108"/>
      <c r="S139" s="128">
        <v>722311</v>
      </c>
      <c r="T139" s="108"/>
      <c r="U139" s="124">
        <f>SUM(S139/M139)</f>
        <v>0.78047597179826578</v>
      </c>
      <c r="V139" s="125"/>
      <c r="W139" s="124">
        <f>SUM(S139/Q139)</f>
        <v>5.6476875561984441E-2</v>
      </c>
      <c r="X139" s="125"/>
      <c r="Y139" s="16"/>
    </row>
    <row r="140" spans="1:25" x14ac:dyDescent="0.2">
      <c r="A140" s="127" t="s">
        <v>150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28">
        <f>SUM(M141:M143)</f>
        <v>296689</v>
      </c>
      <c r="N140" s="108"/>
      <c r="O140" s="128">
        <v>10980000</v>
      </c>
      <c r="P140" s="108"/>
      <c r="Q140" s="128">
        <v>10980000</v>
      </c>
      <c r="R140" s="108"/>
      <c r="S140" s="128">
        <v>543026</v>
      </c>
      <c r="T140" s="108"/>
      <c r="U140" s="124">
        <f>SUM(S140/M140)</f>
        <v>1.8302869334555714</v>
      </c>
      <c r="V140" s="125"/>
      <c r="W140" s="124">
        <f>SUM(S140/Q140)</f>
        <v>4.9455919854280508E-2</v>
      </c>
      <c r="X140" s="125"/>
      <c r="Y140" s="16"/>
    </row>
    <row r="141" spans="1:25" x14ac:dyDescent="0.2">
      <c r="A141" s="131" t="s">
        <v>151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26">
        <v>253048</v>
      </c>
      <c r="N141" s="108"/>
      <c r="O141" s="126">
        <v>0</v>
      </c>
      <c r="P141" s="108"/>
      <c r="Q141" s="126">
        <v>0</v>
      </c>
      <c r="R141" s="108"/>
      <c r="S141" s="126">
        <v>0</v>
      </c>
      <c r="T141" s="108"/>
      <c r="U141" s="124">
        <f>SUM(S141/M141)</f>
        <v>0</v>
      </c>
      <c r="V141" s="125"/>
      <c r="W141" s="124">
        <v>0</v>
      </c>
      <c r="X141" s="125"/>
      <c r="Y141" s="16"/>
    </row>
    <row r="142" spans="1:25" x14ac:dyDescent="0.2">
      <c r="A142" s="131" t="s">
        <v>152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26">
        <v>43641</v>
      </c>
      <c r="N142" s="108"/>
      <c r="O142" s="126">
        <v>0</v>
      </c>
      <c r="P142" s="108"/>
      <c r="Q142" s="126">
        <v>0</v>
      </c>
      <c r="R142" s="108"/>
      <c r="S142" s="126">
        <v>543026</v>
      </c>
      <c r="T142" s="108"/>
      <c r="U142" s="124">
        <f>SUM(S142/M142)</f>
        <v>12.443023762058615</v>
      </c>
      <c r="V142" s="125"/>
      <c r="W142" s="124">
        <v>0</v>
      </c>
      <c r="X142" s="125"/>
      <c r="Y142" s="16"/>
    </row>
    <row r="143" spans="1:25" x14ac:dyDescent="0.2">
      <c r="A143" s="131" t="s">
        <v>153</v>
      </c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26">
        <v>0</v>
      </c>
      <c r="N143" s="108"/>
      <c r="O143" s="126">
        <v>0</v>
      </c>
      <c r="P143" s="108"/>
      <c r="Q143" s="126">
        <v>0</v>
      </c>
      <c r="R143" s="108"/>
      <c r="S143" s="126">
        <v>0</v>
      </c>
      <c r="T143" s="108"/>
      <c r="U143" s="124">
        <v>0</v>
      </c>
      <c r="V143" s="125"/>
      <c r="W143" s="124">
        <v>0</v>
      </c>
      <c r="X143" s="125"/>
      <c r="Y143" s="16"/>
    </row>
    <row r="144" spans="1:25" x14ac:dyDescent="0.2">
      <c r="A144" s="127" t="s">
        <v>154</v>
      </c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28">
        <f>SUM(M145:M148)</f>
        <v>628786</v>
      </c>
      <c r="N144" s="108"/>
      <c r="O144" s="128">
        <v>166000</v>
      </c>
      <c r="P144" s="108"/>
      <c r="Q144" s="128">
        <v>166000</v>
      </c>
      <c r="R144" s="108"/>
      <c r="S144" s="128">
        <v>33462</v>
      </c>
      <c r="T144" s="108"/>
      <c r="U144" s="124">
        <f t="shared" ref="U144:U152" si="7">SUM(S144/M144)</f>
        <v>5.3216833708129636E-2</v>
      </c>
      <c r="V144" s="125"/>
      <c r="W144" s="124">
        <f>SUM(S144/Q144)</f>
        <v>0.20157831325301204</v>
      </c>
      <c r="X144" s="125"/>
      <c r="Y144" s="16"/>
    </row>
    <row r="145" spans="1:25" x14ac:dyDescent="0.2">
      <c r="A145" s="131" t="s">
        <v>155</v>
      </c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26">
        <v>36078</v>
      </c>
      <c r="N145" s="108"/>
      <c r="O145" s="126">
        <v>0</v>
      </c>
      <c r="P145" s="108"/>
      <c r="Q145" s="126">
        <v>0</v>
      </c>
      <c r="R145" s="108"/>
      <c r="S145" s="126">
        <v>33462</v>
      </c>
      <c r="T145" s="108"/>
      <c r="U145" s="124">
        <f t="shared" si="7"/>
        <v>0.92749043738566439</v>
      </c>
      <c r="V145" s="125"/>
      <c r="W145" s="124">
        <v>0</v>
      </c>
      <c r="X145" s="125"/>
      <c r="Y145" s="16"/>
    </row>
    <row r="146" spans="1:25" x14ac:dyDescent="0.2">
      <c r="A146" s="131" t="s">
        <v>316</v>
      </c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26">
        <v>23687</v>
      </c>
      <c r="N146" s="108"/>
      <c r="O146" s="126">
        <v>0</v>
      </c>
      <c r="P146" s="108"/>
      <c r="Q146" s="126">
        <v>0</v>
      </c>
      <c r="R146" s="108"/>
      <c r="S146" s="126">
        <v>8125</v>
      </c>
      <c r="T146" s="108"/>
      <c r="U146" s="124">
        <f t="shared" si="7"/>
        <v>0.34301515599273863</v>
      </c>
      <c r="V146" s="125"/>
      <c r="W146" s="124">
        <v>0</v>
      </c>
      <c r="X146" s="125"/>
      <c r="Y146" s="16"/>
    </row>
    <row r="147" spans="1:25" x14ac:dyDescent="0.2">
      <c r="A147" s="131" t="s">
        <v>306</v>
      </c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26">
        <v>29075</v>
      </c>
      <c r="N147" s="108"/>
      <c r="O147" s="126">
        <v>0</v>
      </c>
      <c r="P147" s="108"/>
      <c r="Q147" s="126">
        <v>0</v>
      </c>
      <c r="R147" s="108"/>
      <c r="S147" s="126">
        <v>10782</v>
      </c>
      <c r="T147" s="108"/>
      <c r="U147" s="124">
        <f t="shared" si="7"/>
        <v>0.3708340498710232</v>
      </c>
      <c r="V147" s="125"/>
      <c r="W147" s="124">
        <v>0</v>
      </c>
      <c r="X147" s="125"/>
      <c r="Y147" s="16"/>
    </row>
    <row r="148" spans="1:25" x14ac:dyDescent="0.2">
      <c r="A148" s="131" t="s">
        <v>307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26">
        <v>539946</v>
      </c>
      <c r="N148" s="108"/>
      <c r="O148" s="126">
        <v>0</v>
      </c>
      <c r="P148" s="108"/>
      <c r="Q148" s="126">
        <v>0</v>
      </c>
      <c r="R148" s="108"/>
      <c r="S148" s="126">
        <v>0</v>
      </c>
      <c r="T148" s="108"/>
      <c r="U148" s="124">
        <f t="shared" si="7"/>
        <v>0</v>
      </c>
      <c r="V148" s="125"/>
      <c r="W148" s="124">
        <v>0</v>
      </c>
      <c r="X148" s="125"/>
      <c r="Y148" s="16"/>
    </row>
    <row r="149" spans="1:25" x14ac:dyDescent="0.2">
      <c r="A149" s="127" t="s">
        <v>156</v>
      </c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28">
        <v>805840</v>
      </c>
      <c r="N149" s="108"/>
      <c r="O149" s="128">
        <v>1643500</v>
      </c>
      <c r="P149" s="108"/>
      <c r="Q149" s="128">
        <v>1643500</v>
      </c>
      <c r="R149" s="108"/>
      <c r="S149" s="128">
        <v>126916</v>
      </c>
      <c r="T149" s="108"/>
      <c r="U149" s="124">
        <f t="shared" si="7"/>
        <v>0.15749528442370694</v>
      </c>
      <c r="V149" s="125"/>
      <c r="W149" s="124">
        <f>SUM(S149/Q149)</f>
        <v>7.7222999695771219E-2</v>
      </c>
      <c r="X149" s="125"/>
      <c r="Y149" s="16"/>
    </row>
    <row r="150" spans="1:25" x14ac:dyDescent="0.2">
      <c r="A150" s="127" t="s">
        <v>157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28">
        <f>SUM(M151)</f>
        <v>16020</v>
      </c>
      <c r="N150" s="108"/>
      <c r="O150" s="128">
        <v>283000</v>
      </c>
      <c r="P150" s="108"/>
      <c r="Q150" s="128">
        <v>283000</v>
      </c>
      <c r="R150" s="108"/>
      <c r="S150" s="128">
        <v>0</v>
      </c>
      <c r="T150" s="108"/>
      <c r="U150" s="124">
        <f t="shared" si="7"/>
        <v>0</v>
      </c>
      <c r="V150" s="125"/>
      <c r="W150" s="124">
        <f>SUM(S150/Q150)</f>
        <v>0</v>
      </c>
      <c r="X150" s="125"/>
      <c r="Y150" s="16"/>
    </row>
    <row r="151" spans="1:25" x14ac:dyDescent="0.2">
      <c r="A151" s="127" t="s">
        <v>158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28">
        <v>16020</v>
      </c>
      <c r="N151" s="108"/>
      <c r="O151" s="128">
        <v>283000</v>
      </c>
      <c r="P151" s="108"/>
      <c r="Q151" s="128">
        <v>283000</v>
      </c>
      <c r="R151" s="108"/>
      <c r="S151" s="128">
        <v>0</v>
      </c>
      <c r="T151" s="108"/>
      <c r="U151" s="124">
        <f t="shared" si="7"/>
        <v>0</v>
      </c>
      <c r="V151" s="125"/>
      <c r="W151" s="124">
        <f>SUM(S151/Q151)</f>
        <v>0</v>
      </c>
      <c r="X151" s="125"/>
      <c r="Y151" s="16"/>
    </row>
    <row r="152" spans="1:25" x14ac:dyDescent="0.2">
      <c r="A152" s="131" t="s">
        <v>159</v>
      </c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26">
        <v>16020</v>
      </c>
      <c r="N152" s="108"/>
      <c r="O152" s="126">
        <v>0</v>
      </c>
      <c r="P152" s="108"/>
      <c r="Q152" s="126">
        <v>0</v>
      </c>
      <c r="R152" s="108"/>
      <c r="S152" s="126">
        <v>0</v>
      </c>
      <c r="T152" s="108"/>
      <c r="U152" s="124">
        <f t="shared" si="7"/>
        <v>0</v>
      </c>
      <c r="V152" s="125"/>
      <c r="W152" s="124">
        <v>0</v>
      </c>
      <c r="X152" s="125"/>
      <c r="Y152" s="16"/>
    </row>
    <row r="153" spans="1:25" x14ac:dyDescent="0.2">
      <c r="A153" s="105" t="s">
        <v>312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07">
        <v>0</v>
      </c>
      <c r="N153" s="114"/>
      <c r="O153" s="107">
        <v>1400000</v>
      </c>
      <c r="P153" s="114"/>
      <c r="Q153" s="107">
        <v>0</v>
      </c>
      <c r="R153" s="114"/>
      <c r="S153" s="128">
        <v>0</v>
      </c>
      <c r="T153" s="108"/>
      <c r="U153" s="124">
        <v>0</v>
      </c>
      <c r="V153" s="125"/>
      <c r="W153" s="124">
        <v>0</v>
      </c>
      <c r="X153" s="125"/>
      <c r="Y153" s="16"/>
    </row>
    <row r="154" spans="1:25" x14ac:dyDescent="0.2">
      <c r="A154" s="105" t="s">
        <v>313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07">
        <v>0</v>
      </c>
      <c r="N154" s="114"/>
      <c r="O154" s="107">
        <v>1400000</v>
      </c>
      <c r="P154" s="114"/>
      <c r="Q154" s="107">
        <v>0</v>
      </c>
      <c r="R154" s="114"/>
      <c r="S154" s="126">
        <v>0</v>
      </c>
      <c r="T154" s="108"/>
      <c r="U154" s="124">
        <v>0</v>
      </c>
      <c r="V154" s="125"/>
      <c r="W154" s="124">
        <v>0</v>
      </c>
      <c r="X154" s="125"/>
      <c r="Y154" s="16"/>
    </row>
    <row r="155" spans="1:25" x14ac:dyDescent="0.2">
      <c r="A155" s="129" t="s">
        <v>314</v>
      </c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15">
        <v>0</v>
      </c>
      <c r="N155" s="115"/>
      <c r="O155" s="114">
        <v>1400000</v>
      </c>
      <c r="P155" s="115"/>
      <c r="Q155" s="114">
        <v>0</v>
      </c>
      <c r="R155" s="115"/>
      <c r="S155" s="130">
        <v>0</v>
      </c>
      <c r="T155" s="106"/>
      <c r="U155" s="124">
        <v>0</v>
      </c>
      <c r="V155" s="125"/>
      <c r="W155" s="124">
        <v>0</v>
      </c>
      <c r="X155" s="125"/>
      <c r="Y155" s="16"/>
    </row>
  </sheetData>
  <mergeCells count="995">
    <mergeCell ref="W16:X16"/>
    <mergeCell ref="A16:L16"/>
    <mergeCell ref="M16:N16"/>
    <mergeCell ref="U19:V19"/>
    <mergeCell ref="W19:X19"/>
    <mergeCell ref="A18:L18"/>
    <mergeCell ref="M18:N18"/>
    <mergeCell ref="O18:P18"/>
    <mergeCell ref="Q18:R18"/>
    <mergeCell ref="S18:T18"/>
    <mergeCell ref="U18:V18"/>
    <mergeCell ref="O16:P16"/>
    <mergeCell ref="Q16:R16"/>
    <mergeCell ref="S16:T16"/>
    <mergeCell ref="U16:V16"/>
    <mergeCell ref="W18:X18"/>
    <mergeCell ref="A19:L19"/>
    <mergeCell ref="M19:N19"/>
    <mergeCell ref="O19:P19"/>
    <mergeCell ref="Q19:R19"/>
    <mergeCell ref="S19:T19"/>
    <mergeCell ref="A1:B1"/>
    <mergeCell ref="A2:B2"/>
    <mergeCell ref="A3:B3"/>
    <mergeCell ref="A4:B4"/>
    <mergeCell ref="A5:B5"/>
    <mergeCell ref="A6:U6"/>
    <mergeCell ref="U15:V15"/>
    <mergeCell ref="W15:X15"/>
    <mergeCell ref="A7:U7"/>
    <mergeCell ref="A8:U8"/>
    <mergeCell ref="A14:L14"/>
    <mergeCell ref="M14:N14"/>
    <mergeCell ref="O14:P14"/>
    <mergeCell ref="Q14:R14"/>
    <mergeCell ref="S14:T14"/>
    <mergeCell ref="U14:V14"/>
    <mergeCell ref="W14:X14"/>
    <mergeCell ref="A15:L15"/>
    <mergeCell ref="M15:N15"/>
    <mergeCell ref="O15:P15"/>
    <mergeCell ref="Q15:R15"/>
    <mergeCell ref="S15:T15"/>
    <mergeCell ref="A20:L20"/>
    <mergeCell ref="M20:N20"/>
    <mergeCell ref="O20:P20"/>
    <mergeCell ref="Q20:R20"/>
    <mergeCell ref="S20:T20"/>
    <mergeCell ref="U20:V20"/>
    <mergeCell ref="W20:X20"/>
    <mergeCell ref="A17:L17"/>
    <mergeCell ref="M17:N17"/>
    <mergeCell ref="O17:P17"/>
    <mergeCell ref="Q17:R17"/>
    <mergeCell ref="S17:T17"/>
    <mergeCell ref="U17:V17"/>
    <mergeCell ref="W17:X17"/>
    <mergeCell ref="O21:P21"/>
    <mergeCell ref="Q21:R21"/>
    <mergeCell ref="S21:T21"/>
    <mergeCell ref="U21:V21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W23:X23"/>
    <mergeCell ref="A24:L24"/>
    <mergeCell ref="M24:N24"/>
    <mergeCell ref="O24:P24"/>
    <mergeCell ref="Q24:R24"/>
    <mergeCell ref="S24:T24"/>
    <mergeCell ref="W25:X25"/>
    <mergeCell ref="U24:V24"/>
    <mergeCell ref="W24:X24"/>
    <mergeCell ref="A23:L23"/>
    <mergeCell ref="M23:N23"/>
    <mergeCell ref="O23:P23"/>
    <mergeCell ref="Q23:R23"/>
    <mergeCell ref="S23:T23"/>
    <mergeCell ref="U23:V23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O25:P25"/>
    <mergeCell ref="Q25:R25"/>
    <mergeCell ref="S25:T25"/>
    <mergeCell ref="U25:V25"/>
    <mergeCell ref="U28:V28"/>
    <mergeCell ref="W28:X28"/>
    <mergeCell ref="A27:L27"/>
    <mergeCell ref="M27:N27"/>
    <mergeCell ref="O27:P27"/>
    <mergeCell ref="Q27:R27"/>
    <mergeCell ref="S27:T27"/>
    <mergeCell ref="U27:V27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U32:V32"/>
    <mergeCell ref="W32:X32"/>
    <mergeCell ref="A31:L31"/>
    <mergeCell ref="M31:N31"/>
    <mergeCell ref="O31:P31"/>
    <mergeCell ref="Q31:R31"/>
    <mergeCell ref="S31:T31"/>
    <mergeCell ref="U31:V31"/>
    <mergeCell ref="O33:P33"/>
    <mergeCell ref="Q33:R33"/>
    <mergeCell ref="S33:T33"/>
    <mergeCell ref="U33:V33"/>
    <mergeCell ref="W31:X31"/>
    <mergeCell ref="A32:L32"/>
    <mergeCell ref="M32:N32"/>
    <mergeCell ref="O32:P32"/>
    <mergeCell ref="Q32:R32"/>
    <mergeCell ref="S32:T32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U36:V36"/>
    <mergeCell ref="W36:X36"/>
    <mergeCell ref="A35:L35"/>
    <mergeCell ref="M35:N35"/>
    <mergeCell ref="O35:P35"/>
    <mergeCell ref="Q35:R35"/>
    <mergeCell ref="S35:T35"/>
    <mergeCell ref="U35:V35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U40:V40"/>
    <mergeCell ref="W40:X40"/>
    <mergeCell ref="A39:L39"/>
    <mergeCell ref="M39:N39"/>
    <mergeCell ref="O39:P39"/>
    <mergeCell ref="Q39:R39"/>
    <mergeCell ref="S39:T39"/>
    <mergeCell ref="U39:V39"/>
    <mergeCell ref="O41:P41"/>
    <mergeCell ref="Q41:R41"/>
    <mergeCell ref="S41:T41"/>
    <mergeCell ref="U41:V41"/>
    <mergeCell ref="W39:X39"/>
    <mergeCell ref="A40:L40"/>
    <mergeCell ref="M40:N40"/>
    <mergeCell ref="O40:P40"/>
    <mergeCell ref="Q40:R40"/>
    <mergeCell ref="S40:T40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U44:V44"/>
    <mergeCell ref="W44:X44"/>
    <mergeCell ref="A43:L43"/>
    <mergeCell ref="M43:N43"/>
    <mergeCell ref="O43:P43"/>
    <mergeCell ref="Q43:R43"/>
    <mergeCell ref="S43:T43"/>
    <mergeCell ref="U43:V43"/>
    <mergeCell ref="O45:P45"/>
    <mergeCell ref="Q45:R45"/>
    <mergeCell ref="S45:T45"/>
    <mergeCell ref="U45:V45"/>
    <mergeCell ref="W43:X43"/>
    <mergeCell ref="A44:L44"/>
    <mergeCell ref="M44:N44"/>
    <mergeCell ref="O44:P44"/>
    <mergeCell ref="Q44:R44"/>
    <mergeCell ref="S44:T44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U48:V48"/>
    <mergeCell ref="W48:X48"/>
    <mergeCell ref="A47:L47"/>
    <mergeCell ref="M47:N47"/>
    <mergeCell ref="O47:P47"/>
    <mergeCell ref="Q47:R47"/>
    <mergeCell ref="S47:T47"/>
    <mergeCell ref="U47:V47"/>
    <mergeCell ref="O49:P49"/>
    <mergeCell ref="Q49:R49"/>
    <mergeCell ref="S49:T49"/>
    <mergeCell ref="U49:V49"/>
    <mergeCell ref="W47:X47"/>
    <mergeCell ref="A48:L48"/>
    <mergeCell ref="M48:N48"/>
    <mergeCell ref="O48:P48"/>
    <mergeCell ref="Q48:R48"/>
    <mergeCell ref="S48:T48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U52:V52"/>
    <mergeCell ref="W52:X52"/>
    <mergeCell ref="A51:L51"/>
    <mergeCell ref="M51:N51"/>
    <mergeCell ref="O51:P51"/>
    <mergeCell ref="Q51:R51"/>
    <mergeCell ref="S51:T51"/>
    <mergeCell ref="U51:V51"/>
    <mergeCell ref="O53:P53"/>
    <mergeCell ref="Q53:R53"/>
    <mergeCell ref="S53:T53"/>
    <mergeCell ref="U53:V53"/>
    <mergeCell ref="W51:X51"/>
    <mergeCell ref="A52:L52"/>
    <mergeCell ref="M52:N52"/>
    <mergeCell ref="O52:P52"/>
    <mergeCell ref="Q52:R52"/>
    <mergeCell ref="S52:T52"/>
    <mergeCell ref="W53:X53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U56:V56"/>
    <mergeCell ref="W56:X56"/>
    <mergeCell ref="A55:L55"/>
    <mergeCell ref="M55:N55"/>
    <mergeCell ref="O55:P55"/>
    <mergeCell ref="Q55:R55"/>
    <mergeCell ref="S55:T55"/>
    <mergeCell ref="U55:V55"/>
    <mergeCell ref="O57:P57"/>
    <mergeCell ref="Q57:R57"/>
    <mergeCell ref="S57:T57"/>
    <mergeCell ref="U57:V57"/>
    <mergeCell ref="W55:X55"/>
    <mergeCell ref="A56:L56"/>
    <mergeCell ref="M56:N56"/>
    <mergeCell ref="O56:P56"/>
    <mergeCell ref="Q56:R56"/>
    <mergeCell ref="S56:T56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U60:V60"/>
    <mergeCell ref="W60:X60"/>
    <mergeCell ref="A59:L59"/>
    <mergeCell ref="M59:N59"/>
    <mergeCell ref="O59:P59"/>
    <mergeCell ref="Q59:R59"/>
    <mergeCell ref="S59:T59"/>
    <mergeCell ref="U59:V59"/>
    <mergeCell ref="O61:P61"/>
    <mergeCell ref="Q61:R61"/>
    <mergeCell ref="S61:T61"/>
    <mergeCell ref="U61:V61"/>
    <mergeCell ref="W59:X59"/>
    <mergeCell ref="A60:L60"/>
    <mergeCell ref="M60:N60"/>
    <mergeCell ref="O60:P60"/>
    <mergeCell ref="Q60:R60"/>
    <mergeCell ref="S60:T60"/>
    <mergeCell ref="W61:X61"/>
    <mergeCell ref="A62:L62"/>
    <mergeCell ref="M62:N62"/>
    <mergeCell ref="O62:P62"/>
    <mergeCell ref="Q62:R62"/>
    <mergeCell ref="S62:T62"/>
    <mergeCell ref="U62:V62"/>
    <mergeCell ref="W62:X62"/>
    <mergeCell ref="A61:L61"/>
    <mergeCell ref="M61:N61"/>
    <mergeCell ref="U64:V64"/>
    <mergeCell ref="W64:X64"/>
    <mergeCell ref="A63:L63"/>
    <mergeCell ref="M63:N63"/>
    <mergeCell ref="O63:P63"/>
    <mergeCell ref="Q63:R63"/>
    <mergeCell ref="S63:T63"/>
    <mergeCell ref="U63:V63"/>
    <mergeCell ref="O65:P65"/>
    <mergeCell ref="Q65:R65"/>
    <mergeCell ref="S65:T65"/>
    <mergeCell ref="U65:V65"/>
    <mergeCell ref="W63:X63"/>
    <mergeCell ref="A64:L64"/>
    <mergeCell ref="M64:N64"/>
    <mergeCell ref="O64:P64"/>
    <mergeCell ref="Q64:R64"/>
    <mergeCell ref="S64:T64"/>
    <mergeCell ref="W65:X65"/>
    <mergeCell ref="A66:L66"/>
    <mergeCell ref="M66:N66"/>
    <mergeCell ref="O66:P66"/>
    <mergeCell ref="Q66:R66"/>
    <mergeCell ref="S66:T66"/>
    <mergeCell ref="U66:V66"/>
    <mergeCell ref="W66:X66"/>
    <mergeCell ref="A65:L65"/>
    <mergeCell ref="M65:N65"/>
    <mergeCell ref="U68:V68"/>
    <mergeCell ref="W68:X68"/>
    <mergeCell ref="A67:L67"/>
    <mergeCell ref="M67:N67"/>
    <mergeCell ref="O67:P67"/>
    <mergeCell ref="Q67:R67"/>
    <mergeCell ref="S67:T67"/>
    <mergeCell ref="U67:V67"/>
    <mergeCell ref="O69:P69"/>
    <mergeCell ref="Q69:R69"/>
    <mergeCell ref="S69:T69"/>
    <mergeCell ref="U69:V69"/>
    <mergeCell ref="W67:X67"/>
    <mergeCell ref="A68:L68"/>
    <mergeCell ref="M68:N68"/>
    <mergeCell ref="O68:P68"/>
    <mergeCell ref="Q68:R68"/>
    <mergeCell ref="S68:T68"/>
    <mergeCell ref="W69:X69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U72:V72"/>
    <mergeCell ref="W72:X72"/>
    <mergeCell ref="A71:L71"/>
    <mergeCell ref="M71:N71"/>
    <mergeCell ref="O71:P71"/>
    <mergeCell ref="Q71:R71"/>
    <mergeCell ref="S71:T71"/>
    <mergeCell ref="U71:V71"/>
    <mergeCell ref="W71:X71"/>
    <mergeCell ref="A72:L72"/>
    <mergeCell ref="M72:N72"/>
    <mergeCell ref="O72:P72"/>
    <mergeCell ref="Q72:R72"/>
    <mergeCell ref="S72:T72"/>
    <mergeCell ref="W74:X74"/>
    <mergeCell ref="A75:L75"/>
    <mergeCell ref="M75:N75"/>
    <mergeCell ref="O75:P75"/>
    <mergeCell ref="Q75:R75"/>
    <mergeCell ref="S75:T75"/>
    <mergeCell ref="W76:X76"/>
    <mergeCell ref="A73:L73"/>
    <mergeCell ref="M73:N73"/>
    <mergeCell ref="O73:P73"/>
    <mergeCell ref="Q73:R73"/>
    <mergeCell ref="S73:T73"/>
    <mergeCell ref="U73:V73"/>
    <mergeCell ref="W73:X73"/>
    <mergeCell ref="U75:V75"/>
    <mergeCell ref="W75:X75"/>
    <mergeCell ref="A74:L74"/>
    <mergeCell ref="M74:N74"/>
    <mergeCell ref="O74:P74"/>
    <mergeCell ref="Q74:R74"/>
    <mergeCell ref="S74:T74"/>
    <mergeCell ref="U74:V74"/>
    <mergeCell ref="A77:L77"/>
    <mergeCell ref="M77:N77"/>
    <mergeCell ref="O77:P77"/>
    <mergeCell ref="Q77:R77"/>
    <mergeCell ref="S77:T77"/>
    <mergeCell ref="U77:V77"/>
    <mergeCell ref="W77:X77"/>
    <mergeCell ref="A76:L76"/>
    <mergeCell ref="M76:N76"/>
    <mergeCell ref="O76:P76"/>
    <mergeCell ref="Q76:R76"/>
    <mergeCell ref="S76:T76"/>
    <mergeCell ref="U76:V76"/>
    <mergeCell ref="U79:V79"/>
    <mergeCell ref="W79:X79"/>
    <mergeCell ref="A78:L78"/>
    <mergeCell ref="M78:N78"/>
    <mergeCell ref="O78:P78"/>
    <mergeCell ref="Q78:R78"/>
    <mergeCell ref="S78:T78"/>
    <mergeCell ref="U78:V78"/>
    <mergeCell ref="O80:P80"/>
    <mergeCell ref="Q80:R80"/>
    <mergeCell ref="S80:T80"/>
    <mergeCell ref="U80:V80"/>
    <mergeCell ref="W78:X78"/>
    <mergeCell ref="A79:L79"/>
    <mergeCell ref="M79:N79"/>
    <mergeCell ref="O79:P79"/>
    <mergeCell ref="Q79:R79"/>
    <mergeCell ref="S79:T79"/>
    <mergeCell ref="W80:X80"/>
    <mergeCell ref="A81:L81"/>
    <mergeCell ref="M81:N81"/>
    <mergeCell ref="O81:P81"/>
    <mergeCell ref="Q81:R81"/>
    <mergeCell ref="S81:T81"/>
    <mergeCell ref="U81:V81"/>
    <mergeCell ref="W81:X81"/>
    <mergeCell ref="A80:L80"/>
    <mergeCell ref="M80:N80"/>
    <mergeCell ref="U83:V83"/>
    <mergeCell ref="W83:X83"/>
    <mergeCell ref="A82:L82"/>
    <mergeCell ref="M82:N82"/>
    <mergeCell ref="O82:P82"/>
    <mergeCell ref="Q82:R82"/>
    <mergeCell ref="S82:T82"/>
    <mergeCell ref="U82:V82"/>
    <mergeCell ref="O84:P84"/>
    <mergeCell ref="Q84:R84"/>
    <mergeCell ref="S84:T84"/>
    <mergeCell ref="U84:V84"/>
    <mergeCell ref="W82:X82"/>
    <mergeCell ref="A83:L83"/>
    <mergeCell ref="M83:N83"/>
    <mergeCell ref="O83:P83"/>
    <mergeCell ref="Q83:R83"/>
    <mergeCell ref="S83:T83"/>
    <mergeCell ref="W84:X84"/>
    <mergeCell ref="A85:L85"/>
    <mergeCell ref="M85:N85"/>
    <mergeCell ref="O85:P85"/>
    <mergeCell ref="Q85:R85"/>
    <mergeCell ref="S85:T85"/>
    <mergeCell ref="U85:V85"/>
    <mergeCell ref="W85:X85"/>
    <mergeCell ref="A84:L84"/>
    <mergeCell ref="M84:N84"/>
    <mergeCell ref="U87:V87"/>
    <mergeCell ref="W87:X87"/>
    <mergeCell ref="A86:L86"/>
    <mergeCell ref="M86:N86"/>
    <mergeCell ref="O86:P86"/>
    <mergeCell ref="Q86:R86"/>
    <mergeCell ref="S86:T86"/>
    <mergeCell ref="U86:V86"/>
    <mergeCell ref="O88:P88"/>
    <mergeCell ref="Q88:R88"/>
    <mergeCell ref="S88:T88"/>
    <mergeCell ref="U88:V88"/>
    <mergeCell ref="W86:X86"/>
    <mergeCell ref="A87:L87"/>
    <mergeCell ref="M87:N87"/>
    <mergeCell ref="O87:P87"/>
    <mergeCell ref="Q87:R87"/>
    <mergeCell ref="S87:T87"/>
    <mergeCell ref="W88:X88"/>
    <mergeCell ref="A89:L89"/>
    <mergeCell ref="M89:N89"/>
    <mergeCell ref="O89:P89"/>
    <mergeCell ref="Q89:R89"/>
    <mergeCell ref="S89:T89"/>
    <mergeCell ref="U89:V89"/>
    <mergeCell ref="W89:X89"/>
    <mergeCell ref="A88:L88"/>
    <mergeCell ref="M88:N88"/>
    <mergeCell ref="U91:V91"/>
    <mergeCell ref="W91:X91"/>
    <mergeCell ref="A90:L90"/>
    <mergeCell ref="M90:N90"/>
    <mergeCell ref="O90:P90"/>
    <mergeCell ref="Q90:R90"/>
    <mergeCell ref="S90:T90"/>
    <mergeCell ref="U90:V90"/>
    <mergeCell ref="O92:P92"/>
    <mergeCell ref="Q92:R92"/>
    <mergeCell ref="S92:T92"/>
    <mergeCell ref="U92:V92"/>
    <mergeCell ref="W90:X90"/>
    <mergeCell ref="A91:L91"/>
    <mergeCell ref="M91:N91"/>
    <mergeCell ref="O91:P91"/>
    <mergeCell ref="Q91:R91"/>
    <mergeCell ref="S91:T91"/>
    <mergeCell ref="W92:X92"/>
    <mergeCell ref="A94:L94"/>
    <mergeCell ref="M94:N94"/>
    <mergeCell ref="O94:P94"/>
    <mergeCell ref="Q94:R94"/>
    <mergeCell ref="S94:T94"/>
    <mergeCell ref="U94:V94"/>
    <mergeCell ref="W94:X94"/>
    <mergeCell ref="A92:L92"/>
    <mergeCell ref="M92:N92"/>
    <mergeCell ref="U96:V96"/>
    <mergeCell ref="W96:X96"/>
    <mergeCell ref="A95:L95"/>
    <mergeCell ref="M95:N95"/>
    <mergeCell ref="O95:P95"/>
    <mergeCell ref="Q95:R95"/>
    <mergeCell ref="S95:T95"/>
    <mergeCell ref="U95:V95"/>
    <mergeCell ref="O97:P97"/>
    <mergeCell ref="Q97:R97"/>
    <mergeCell ref="S97:T97"/>
    <mergeCell ref="U97:V97"/>
    <mergeCell ref="W95:X95"/>
    <mergeCell ref="A96:L96"/>
    <mergeCell ref="M96:N96"/>
    <mergeCell ref="O96:P96"/>
    <mergeCell ref="Q96:R96"/>
    <mergeCell ref="S96:T96"/>
    <mergeCell ref="W97:X97"/>
    <mergeCell ref="A98:L98"/>
    <mergeCell ref="M98:N98"/>
    <mergeCell ref="O98:P98"/>
    <mergeCell ref="Q98:R98"/>
    <mergeCell ref="S98:T98"/>
    <mergeCell ref="U98:V98"/>
    <mergeCell ref="W98:X98"/>
    <mergeCell ref="A97:L97"/>
    <mergeCell ref="M97:N97"/>
    <mergeCell ref="U100:V100"/>
    <mergeCell ref="W100:X100"/>
    <mergeCell ref="A99:L99"/>
    <mergeCell ref="M99:N99"/>
    <mergeCell ref="O99:P99"/>
    <mergeCell ref="Q99:R99"/>
    <mergeCell ref="S99:T99"/>
    <mergeCell ref="U99:V99"/>
    <mergeCell ref="O101:P101"/>
    <mergeCell ref="Q101:R101"/>
    <mergeCell ref="S101:T101"/>
    <mergeCell ref="U101:V101"/>
    <mergeCell ref="W99:X99"/>
    <mergeCell ref="A100:L100"/>
    <mergeCell ref="M100:N100"/>
    <mergeCell ref="O100:P100"/>
    <mergeCell ref="Q100:R100"/>
    <mergeCell ref="S100:T100"/>
    <mergeCell ref="W101:X101"/>
    <mergeCell ref="A102:L102"/>
    <mergeCell ref="M102:N102"/>
    <mergeCell ref="O102:P102"/>
    <mergeCell ref="Q102:R102"/>
    <mergeCell ref="S102:T102"/>
    <mergeCell ref="U102:V102"/>
    <mergeCell ref="W102:X102"/>
    <mergeCell ref="A101:L101"/>
    <mergeCell ref="M101:N101"/>
    <mergeCell ref="U104:V104"/>
    <mergeCell ref="W104:X104"/>
    <mergeCell ref="A103:L103"/>
    <mergeCell ref="M103:N103"/>
    <mergeCell ref="O103:P103"/>
    <mergeCell ref="Q103:R103"/>
    <mergeCell ref="S103:T103"/>
    <mergeCell ref="U103:V103"/>
    <mergeCell ref="O105:P105"/>
    <mergeCell ref="Q105:R105"/>
    <mergeCell ref="S105:T105"/>
    <mergeCell ref="U105:V105"/>
    <mergeCell ref="W103:X103"/>
    <mergeCell ref="A104:L104"/>
    <mergeCell ref="M104:N104"/>
    <mergeCell ref="O104:P104"/>
    <mergeCell ref="Q104:R104"/>
    <mergeCell ref="S104:T104"/>
    <mergeCell ref="W105:X105"/>
    <mergeCell ref="A106:L106"/>
    <mergeCell ref="M106:N106"/>
    <mergeCell ref="O106:P106"/>
    <mergeCell ref="Q106:R106"/>
    <mergeCell ref="S106:T106"/>
    <mergeCell ref="U106:V106"/>
    <mergeCell ref="W106:X106"/>
    <mergeCell ref="A105:L105"/>
    <mergeCell ref="M105:N105"/>
    <mergeCell ref="U108:V108"/>
    <mergeCell ref="W108:X108"/>
    <mergeCell ref="A107:L107"/>
    <mergeCell ref="M107:N107"/>
    <mergeCell ref="O107:P107"/>
    <mergeCell ref="Q107:R107"/>
    <mergeCell ref="S107:T107"/>
    <mergeCell ref="U107:V107"/>
    <mergeCell ref="O109:P109"/>
    <mergeCell ref="Q109:R109"/>
    <mergeCell ref="S109:T109"/>
    <mergeCell ref="U109:V109"/>
    <mergeCell ref="W107:X107"/>
    <mergeCell ref="A108:L108"/>
    <mergeCell ref="M108:N108"/>
    <mergeCell ref="O108:P108"/>
    <mergeCell ref="Q108:R108"/>
    <mergeCell ref="S108:T108"/>
    <mergeCell ref="W109:X109"/>
    <mergeCell ref="A110:L110"/>
    <mergeCell ref="M110:N110"/>
    <mergeCell ref="O110:P110"/>
    <mergeCell ref="Q110:R110"/>
    <mergeCell ref="S110:T110"/>
    <mergeCell ref="U110:V110"/>
    <mergeCell ref="W110:X110"/>
    <mergeCell ref="A109:L109"/>
    <mergeCell ref="M109:N109"/>
    <mergeCell ref="U112:V112"/>
    <mergeCell ref="W112:X112"/>
    <mergeCell ref="A111:L111"/>
    <mergeCell ref="M111:N111"/>
    <mergeCell ref="O111:P111"/>
    <mergeCell ref="Q111:R111"/>
    <mergeCell ref="S111:T111"/>
    <mergeCell ref="U111:V111"/>
    <mergeCell ref="O113:P113"/>
    <mergeCell ref="Q113:R113"/>
    <mergeCell ref="S113:T113"/>
    <mergeCell ref="U113:V113"/>
    <mergeCell ref="W111:X111"/>
    <mergeCell ref="A112:L112"/>
    <mergeCell ref="M112:N112"/>
    <mergeCell ref="O112:P112"/>
    <mergeCell ref="Q112:R112"/>
    <mergeCell ref="S112:T112"/>
    <mergeCell ref="W113:X113"/>
    <mergeCell ref="A114:L114"/>
    <mergeCell ref="M114:N114"/>
    <mergeCell ref="O114:P114"/>
    <mergeCell ref="Q114:R114"/>
    <mergeCell ref="S114:T114"/>
    <mergeCell ref="U114:V114"/>
    <mergeCell ref="W114:X114"/>
    <mergeCell ref="A113:L113"/>
    <mergeCell ref="M113:N113"/>
    <mergeCell ref="U116:V116"/>
    <mergeCell ref="W116:X116"/>
    <mergeCell ref="A115:L115"/>
    <mergeCell ref="M115:N115"/>
    <mergeCell ref="O115:P115"/>
    <mergeCell ref="Q115:R115"/>
    <mergeCell ref="S115:T115"/>
    <mergeCell ref="U115:V115"/>
    <mergeCell ref="O117:P117"/>
    <mergeCell ref="Q117:R117"/>
    <mergeCell ref="S117:T117"/>
    <mergeCell ref="U117:V117"/>
    <mergeCell ref="W115:X115"/>
    <mergeCell ref="A116:L116"/>
    <mergeCell ref="M116:N116"/>
    <mergeCell ref="O116:P116"/>
    <mergeCell ref="Q116:R116"/>
    <mergeCell ref="S116:T116"/>
    <mergeCell ref="W117:X117"/>
    <mergeCell ref="A118:L118"/>
    <mergeCell ref="M118:N118"/>
    <mergeCell ref="O118:P118"/>
    <mergeCell ref="Q118:R118"/>
    <mergeCell ref="S118:T118"/>
    <mergeCell ref="U118:V118"/>
    <mergeCell ref="W118:X118"/>
    <mergeCell ref="A117:L117"/>
    <mergeCell ref="M117:N117"/>
    <mergeCell ref="U120:V120"/>
    <mergeCell ref="W120:X120"/>
    <mergeCell ref="A119:L119"/>
    <mergeCell ref="M119:N119"/>
    <mergeCell ref="O119:P119"/>
    <mergeCell ref="Q119:R119"/>
    <mergeCell ref="S119:T119"/>
    <mergeCell ref="U119:V119"/>
    <mergeCell ref="O121:P121"/>
    <mergeCell ref="Q121:R121"/>
    <mergeCell ref="S121:T121"/>
    <mergeCell ref="U121:V121"/>
    <mergeCell ref="W119:X119"/>
    <mergeCell ref="A120:L120"/>
    <mergeCell ref="M120:N120"/>
    <mergeCell ref="O120:P120"/>
    <mergeCell ref="Q120:R120"/>
    <mergeCell ref="S120:T120"/>
    <mergeCell ref="W121:X121"/>
    <mergeCell ref="A122:L122"/>
    <mergeCell ref="M122:N122"/>
    <mergeCell ref="O122:P122"/>
    <mergeCell ref="Q122:R122"/>
    <mergeCell ref="S122:T122"/>
    <mergeCell ref="U122:V122"/>
    <mergeCell ref="W122:X122"/>
    <mergeCell ref="A121:L121"/>
    <mergeCell ref="M121:N121"/>
    <mergeCell ref="U124:V124"/>
    <mergeCell ref="W124:X124"/>
    <mergeCell ref="A123:L123"/>
    <mergeCell ref="M123:N123"/>
    <mergeCell ref="O123:P123"/>
    <mergeCell ref="Q123:R123"/>
    <mergeCell ref="S123:T123"/>
    <mergeCell ref="U123:V123"/>
    <mergeCell ref="O125:P125"/>
    <mergeCell ref="Q125:R125"/>
    <mergeCell ref="S125:T125"/>
    <mergeCell ref="U125:V125"/>
    <mergeCell ref="W123:X123"/>
    <mergeCell ref="A124:L124"/>
    <mergeCell ref="M124:N124"/>
    <mergeCell ref="O124:P124"/>
    <mergeCell ref="Q124:R124"/>
    <mergeCell ref="S124:T124"/>
    <mergeCell ref="W125:X125"/>
    <mergeCell ref="A126:L126"/>
    <mergeCell ref="M126:N126"/>
    <mergeCell ref="O126:P126"/>
    <mergeCell ref="Q126:R126"/>
    <mergeCell ref="S126:T126"/>
    <mergeCell ref="U126:V126"/>
    <mergeCell ref="W126:X126"/>
    <mergeCell ref="A125:L125"/>
    <mergeCell ref="M125:N125"/>
    <mergeCell ref="U128:V128"/>
    <mergeCell ref="W128:X128"/>
    <mergeCell ref="A127:L127"/>
    <mergeCell ref="M127:N127"/>
    <mergeCell ref="O127:P127"/>
    <mergeCell ref="Q127:R127"/>
    <mergeCell ref="S127:T127"/>
    <mergeCell ref="U127:V127"/>
    <mergeCell ref="O129:P129"/>
    <mergeCell ref="Q129:R129"/>
    <mergeCell ref="S129:T129"/>
    <mergeCell ref="U129:V129"/>
    <mergeCell ref="W127:X127"/>
    <mergeCell ref="A128:L128"/>
    <mergeCell ref="M128:N128"/>
    <mergeCell ref="O128:P128"/>
    <mergeCell ref="Q128:R128"/>
    <mergeCell ref="S128:T128"/>
    <mergeCell ref="W129:X129"/>
    <mergeCell ref="A130:L130"/>
    <mergeCell ref="M130:N130"/>
    <mergeCell ref="O130:P130"/>
    <mergeCell ref="Q130:R130"/>
    <mergeCell ref="S130:T130"/>
    <mergeCell ref="U130:V130"/>
    <mergeCell ref="W130:X130"/>
    <mergeCell ref="A129:L129"/>
    <mergeCell ref="M129:N129"/>
    <mergeCell ref="U132:V132"/>
    <mergeCell ref="W132:X132"/>
    <mergeCell ref="A131:L131"/>
    <mergeCell ref="M131:N131"/>
    <mergeCell ref="O131:P131"/>
    <mergeCell ref="Q131:R131"/>
    <mergeCell ref="S131:T131"/>
    <mergeCell ref="U131:V131"/>
    <mergeCell ref="O133:P133"/>
    <mergeCell ref="Q133:R133"/>
    <mergeCell ref="S133:T133"/>
    <mergeCell ref="U133:V133"/>
    <mergeCell ref="W131:X131"/>
    <mergeCell ref="A132:L132"/>
    <mergeCell ref="M132:N132"/>
    <mergeCell ref="O132:P132"/>
    <mergeCell ref="Q132:R132"/>
    <mergeCell ref="S132:T132"/>
    <mergeCell ref="W133:X133"/>
    <mergeCell ref="A134:L134"/>
    <mergeCell ref="M134:N134"/>
    <mergeCell ref="O134:P134"/>
    <mergeCell ref="Q134:R134"/>
    <mergeCell ref="S134:T134"/>
    <mergeCell ref="U134:V134"/>
    <mergeCell ref="W134:X134"/>
    <mergeCell ref="A133:L133"/>
    <mergeCell ref="M133:N133"/>
    <mergeCell ref="U136:V136"/>
    <mergeCell ref="W136:X136"/>
    <mergeCell ref="A135:L135"/>
    <mergeCell ref="M135:N135"/>
    <mergeCell ref="O135:P135"/>
    <mergeCell ref="Q135:R135"/>
    <mergeCell ref="S135:T135"/>
    <mergeCell ref="U135:V135"/>
    <mergeCell ref="O137:P137"/>
    <mergeCell ref="Q137:R137"/>
    <mergeCell ref="S137:T137"/>
    <mergeCell ref="U137:V137"/>
    <mergeCell ref="W135:X135"/>
    <mergeCell ref="A136:L136"/>
    <mergeCell ref="M136:N136"/>
    <mergeCell ref="O136:P136"/>
    <mergeCell ref="Q136:R136"/>
    <mergeCell ref="S136:T136"/>
    <mergeCell ref="W137:X137"/>
    <mergeCell ref="A138:L138"/>
    <mergeCell ref="M138:N138"/>
    <mergeCell ref="O138:P138"/>
    <mergeCell ref="Q138:R138"/>
    <mergeCell ref="S138:T138"/>
    <mergeCell ref="U138:V138"/>
    <mergeCell ref="W138:X138"/>
    <mergeCell ref="A137:L137"/>
    <mergeCell ref="M137:N137"/>
    <mergeCell ref="U140:V140"/>
    <mergeCell ref="W140:X140"/>
    <mergeCell ref="A139:L139"/>
    <mergeCell ref="M139:N139"/>
    <mergeCell ref="O139:P139"/>
    <mergeCell ref="Q139:R139"/>
    <mergeCell ref="S139:T139"/>
    <mergeCell ref="U139:V139"/>
    <mergeCell ref="O141:P141"/>
    <mergeCell ref="Q141:R141"/>
    <mergeCell ref="S141:T141"/>
    <mergeCell ref="U141:V141"/>
    <mergeCell ref="W139:X139"/>
    <mergeCell ref="A140:L140"/>
    <mergeCell ref="M140:N140"/>
    <mergeCell ref="O140:P140"/>
    <mergeCell ref="Q140:R140"/>
    <mergeCell ref="S140:T140"/>
    <mergeCell ref="W141:X141"/>
    <mergeCell ref="A142:L142"/>
    <mergeCell ref="M142:N142"/>
    <mergeCell ref="O142:P142"/>
    <mergeCell ref="Q142:R142"/>
    <mergeCell ref="S142:T142"/>
    <mergeCell ref="U142:V142"/>
    <mergeCell ref="W142:X142"/>
    <mergeCell ref="A141:L141"/>
    <mergeCell ref="M141:N141"/>
    <mergeCell ref="U144:V144"/>
    <mergeCell ref="W144:X144"/>
    <mergeCell ref="A143:L143"/>
    <mergeCell ref="M143:N143"/>
    <mergeCell ref="O143:P143"/>
    <mergeCell ref="Q143:R143"/>
    <mergeCell ref="S143:T143"/>
    <mergeCell ref="U143:V143"/>
    <mergeCell ref="O145:P145"/>
    <mergeCell ref="Q145:R145"/>
    <mergeCell ref="S145:T145"/>
    <mergeCell ref="U145:V145"/>
    <mergeCell ref="W143:X143"/>
    <mergeCell ref="A144:L144"/>
    <mergeCell ref="M144:N144"/>
    <mergeCell ref="O144:P144"/>
    <mergeCell ref="Q144:R144"/>
    <mergeCell ref="S144:T144"/>
    <mergeCell ref="W145:X145"/>
    <mergeCell ref="A146:L146"/>
    <mergeCell ref="M146:N146"/>
    <mergeCell ref="O146:P146"/>
    <mergeCell ref="Q146:R146"/>
    <mergeCell ref="S146:T146"/>
    <mergeCell ref="U146:V146"/>
    <mergeCell ref="W146:X146"/>
    <mergeCell ref="A145:L145"/>
    <mergeCell ref="M145:N145"/>
    <mergeCell ref="U148:V148"/>
    <mergeCell ref="W148:X148"/>
    <mergeCell ref="A147:L147"/>
    <mergeCell ref="M147:N147"/>
    <mergeCell ref="O147:P147"/>
    <mergeCell ref="Q147:R147"/>
    <mergeCell ref="S147:T147"/>
    <mergeCell ref="U147:V147"/>
    <mergeCell ref="O149:P149"/>
    <mergeCell ref="Q149:R149"/>
    <mergeCell ref="S149:T149"/>
    <mergeCell ref="U149:V149"/>
    <mergeCell ref="W147:X147"/>
    <mergeCell ref="A148:L148"/>
    <mergeCell ref="M148:N148"/>
    <mergeCell ref="O148:P148"/>
    <mergeCell ref="Q148:R148"/>
    <mergeCell ref="S148:T148"/>
    <mergeCell ref="W149:X149"/>
    <mergeCell ref="A150:L150"/>
    <mergeCell ref="M150:N150"/>
    <mergeCell ref="O150:P150"/>
    <mergeCell ref="Q150:R150"/>
    <mergeCell ref="S150:T150"/>
    <mergeCell ref="U150:V150"/>
    <mergeCell ref="W150:X150"/>
    <mergeCell ref="A149:L149"/>
    <mergeCell ref="M149:N149"/>
    <mergeCell ref="A151:L151"/>
    <mergeCell ref="M151:N151"/>
    <mergeCell ref="O151:P151"/>
    <mergeCell ref="Q151:R151"/>
    <mergeCell ref="S151:T151"/>
    <mergeCell ref="U151:V151"/>
    <mergeCell ref="W155:X155"/>
    <mergeCell ref="A155:L155"/>
    <mergeCell ref="M155:N155"/>
    <mergeCell ref="O155:P155"/>
    <mergeCell ref="Q155:R155"/>
    <mergeCell ref="S155:T155"/>
    <mergeCell ref="U155:V155"/>
    <mergeCell ref="O153:P153"/>
    <mergeCell ref="Q153:R153"/>
    <mergeCell ref="S153:T153"/>
    <mergeCell ref="U153:V153"/>
    <mergeCell ref="W151:X151"/>
    <mergeCell ref="A152:L152"/>
    <mergeCell ref="M152:N152"/>
    <mergeCell ref="O152:P152"/>
    <mergeCell ref="Q152:R152"/>
    <mergeCell ref="S152:T152"/>
    <mergeCell ref="W153:X153"/>
    <mergeCell ref="U152:V152"/>
    <mergeCell ref="W152:X152"/>
    <mergeCell ref="A154:L154"/>
    <mergeCell ref="M154:N154"/>
    <mergeCell ref="O154:P154"/>
    <mergeCell ref="Q154:R154"/>
    <mergeCell ref="S154:T154"/>
    <mergeCell ref="U154:V154"/>
    <mergeCell ref="W154:X154"/>
    <mergeCell ref="A153:L153"/>
    <mergeCell ref="M153:N153"/>
  </mergeCells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7"/>
  <sheetViews>
    <sheetView workbookViewId="0">
      <selection activeCell="L2" sqref="L2"/>
    </sheetView>
  </sheetViews>
  <sheetFormatPr defaultRowHeight="12.75" x14ac:dyDescent="0.2"/>
  <cols>
    <col min="13" max="13" width="0.42578125" customWidth="1"/>
    <col min="14" max="14" width="9.140625" hidden="1" customWidth="1"/>
    <col min="15" max="18" width="10.140625" bestFit="1" customWidth="1"/>
    <col min="20" max="20" width="9.140625" customWidth="1"/>
    <col min="21" max="21" width="0.140625" customWidth="1"/>
    <col min="22" max="22" width="9.140625" hidden="1" customWidth="1"/>
  </cols>
  <sheetData>
    <row r="1" spans="1:24" x14ac:dyDescent="0.2">
      <c r="A1" s="106" t="s">
        <v>299</v>
      </c>
      <c r="B1" s="106"/>
      <c r="C1" s="1" t="s">
        <v>291</v>
      </c>
      <c r="D1" s="2" t="s">
        <v>291</v>
      </c>
    </row>
    <row r="2" spans="1:24" x14ac:dyDescent="0.2">
      <c r="A2" s="106" t="s">
        <v>0</v>
      </c>
      <c r="B2" s="106"/>
      <c r="C2" s="1" t="s">
        <v>291</v>
      </c>
      <c r="D2" s="3" t="s">
        <v>291</v>
      </c>
    </row>
    <row r="3" spans="1:24" x14ac:dyDescent="0.2">
      <c r="A3" s="106" t="s">
        <v>292</v>
      </c>
      <c r="B3" s="106"/>
    </row>
    <row r="4" spans="1:24" x14ac:dyDescent="0.2">
      <c r="A4" s="106" t="s">
        <v>293</v>
      </c>
      <c r="B4" s="106"/>
    </row>
    <row r="5" spans="1:24" x14ac:dyDescent="0.2">
      <c r="A5" s="106" t="s">
        <v>294</v>
      </c>
      <c r="B5" s="106"/>
    </row>
    <row r="6" spans="1:24" s="6" customFormat="1" ht="18" x14ac:dyDescent="0.25">
      <c r="A6" s="160" t="s">
        <v>160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1:24" x14ac:dyDescent="0.2">
      <c r="A7" s="122" t="s">
        <v>295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4" x14ac:dyDescent="0.2">
      <c r="A8" s="122" t="s">
        <v>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14" spans="1:24" x14ac:dyDescent="0.2">
      <c r="A14" s="157" t="s">
        <v>2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57" t="s">
        <v>3</v>
      </c>
      <c r="N14" s="106"/>
      <c r="O14" s="123" t="s">
        <v>296</v>
      </c>
      <c r="P14" s="106"/>
      <c r="Q14" s="123" t="s">
        <v>297</v>
      </c>
      <c r="R14" s="106"/>
      <c r="S14" s="123" t="s">
        <v>298</v>
      </c>
      <c r="T14" s="106"/>
      <c r="U14" s="157" t="s">
        <v>5</v>
      </c>
      <c r="V14" s="106"/>
      <c r="W14" s="123" t="s">
        <v>268</v>
      </c>
      <c r="X14" s="106"/>
    </row>
    <row r="15" spans="1:24" x14ac:dyDescent="0.2">
      <c r="A15" s="157" t="s">
        <v>161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57" t="s">
        <v>8</v>
      </c>
      <c r="N15" s="106"/>
      <c r="O15" s="157">
        <v>1</v>
      </c>
      <c r="P15" s="106"/>
      <c r="Q15" s="157">
        <v>2</v>
      </c>
      <c r="R15" s="106"/>
      <c r="S15" s="157">
        <v>3</v>
      </c>
      <c r="T15" s="106"/>
      <c r="U15" s="157" t="s">
        <v>12</v>
      </c>
      <c r="V15" s="106"/>
      <c r="W15" s="157">
        <v>4</v>
      </c>
      <c r="X15" s="106"/>
    </row>
    <row r="16" spans="1:24" x14ac:dyDescent="0.2">
      <c r="A16" s="147" t="s">
        <v>162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48" t="s">
        <v>163</v>
      </c>
      <c r="N16" s="106"/>
      <c r="O16" s="149">
        <v>18333500</v>
      </c>
      <c r="P16" s="106"/>
      <c r="Q16" s="149">
        <f>SUM(Q17)</f>
        <v>17133500</v>
      </c>
      <c r="R16" s="106"/>
      <c r="S16" s="149">
        <f>SUM(S17)</f>
        <v>2101428.56</v>
      </c>
      <c r="T16" s="106"/>
      <c r="U16" s="148" t="s">
        <v>164</v>
      </c>
      <c r="V16" s="106"/>
      <c r="W16" s="158">
        <f t="shared" ref="W16:W21" si="0">SUM(S16/Q16)</f>
        <v>0.12265027927743893</v>
      </c>
      <c r="X16" s="159"/>
    </row>
    <row r="17" spans="1:24" x14ac:dyDescent="0.2">
      <c r="A17" s="150" t="s">
        <v>165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46" t="s">
        <v>163</v>
      </c>
      <c r="N17" s="106"/>
      <c r="O17" s="151">
        <v>18333500</v>
      </c>
      <c r="P17" s="106"/>
      <c r="Q17" s="151">
        <f>SUM(Q18:R24)</f>
        <v>17133500</v>
      </c>
      <c r="R17" s="106"/>
      <c r="S17" s="151">
        <f>SUM(S18:T24)</f>
        <v>2101428.56</v>
      </c>
      <c r="T17" s="110"/>
      <c r="U17" s="146" t="s">
        <v>166</v>
      </c>
      <c r="V17" s="106"/>
      <c r="W17" s="215">
        <f t="shared" si="0"/>
        <v>0.12265027927743893</v>
      </c>
      <c r="X17" s="216"/>
    </row>
    <row r="18" spans="1:24" x14ac:dyDescent="0.2">
      <c r="A18" s="142" t="s">
        <v>167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43" t="s">
        <v>168</v>
      </c>
      <c r="N18" s="106"/>
      <c r="O18" s="154">
        <v>1729000</v>
      </c>
      <c r="P18" s="106"/>
      <c r="Q18" s="154">
        <v>1829000</v>
      </c>
      <c r="R18" s="106"/>
      <c r="S18" s="143">
        <v>934356.75</v>
      </c>
      <c r="T18" s="106"/>
      <c r="U18" s="143" t="s">
        <v>169</v>
      </c>
      <c r="V18" s="106"/>
      <c r="W18" s="144">
        <f t="shared" si="0"/>
        <v>0.51085661563696005</v>
      </c>
      <c r="X18" s="145"/>
    </row>
    <row r="19" spans="1:24" x14ac:dyDescent="0.2">
      <c r="A19" s="142" t="s">
        <v>170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43" t="s">
        <v>0</v>
      </c>
      <c r="N19" s="106"/>
      <c r="O19" s="154">
        <v>304500</v>
      </c>
      <c r="P19" s="106"/>
      <c r="Q19" s="154">
        <v>304500</v>
      </c>
      <c r="R19" s="106"/>
      <c r="S19" s="143">
        <v>17661.64</v>
      </c>
      <c r="T19" s="106"/>
      <c r="U19" s="143" t="s">
        <v>27</v>
      </c>
      <c r="V19" s="106"/>
      <c r="W19" s="144">
        <f t="shared" si="0"/>
        <v>5.8002101806239735E-2</v>
      </c>
      <c r="X19" s="145"/>
    </row>
    <row r="20" spans="1:24" x14ac:dyDescent="0.2">
      <c r="A20" s="142" t="s">
        <v>171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43" t="s">
        <v>172</v>
      </c>
      <c r="N20" s="106"/>
      <c r="O20" s="154">
        <v>590000</v>
      </c>
      <c r="P20" s="106"/>
      <c r="Q20" s="154">
        <v>640000</v>
      </c>
      <c r="R20" s="106"/>
      <c r="S20" s="154">
        <v>265614.63</v>
      </c>
      <c r="T20" s="110"/>
      <c r="U20" s="143" t="s">
        <v>173</v>
      </c>
      <c r="V20" s="106"/>
      <c r="W20" s="144">
        <f t="shared" si="0"/>
        <v>0.415022859375</v>
      </c>
      <c r="X20" s="145"/>
    </row>
    <row r="21" spans="1:24" x14ac:dyDescent="0.2">
      <c r="A21" s="142" t="s">
        <v>174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43" t="s">
        <v>175</v>
      </c>
      <c r="N21" s="106"/>
      <c r="O21" s="154">
        <v>14210000</v>
      </c>
      <c r="P21" s="106"/>
      <c r="Q21" s="154">
        <v>14260000</v>
      </c>
      <c r="R21" s="106"/>
      <c r="S21" s="154">
        <v>883795.54</v>
      </c>
      <c r="T21" s="106"/>
      <c r="U21" s="143" t="s">
        <v>176</v>
      </c>
      <c r="V21" s="106"/>
      <c r="W21" s="144">
        <f t="shared" si="0"/>
        <v>6.197724684431978E-2</v>
      </c>
      <c r="X21" s="145"/>
    </row>
    <row r="22" spans="1:24" s="17" customFormat="1" x14ac:dyDescent="0.2">
      <c r="A22" s="142" t="s">
        <v>177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43" t="s">
        <v>26</v>
      </c>
      <c r="N22" s="106"/>
      <c r="O22" s="143">
        <v>0</v>
      </c>
      <c r="P22" s="106"/>
      <c r="Q22" s="143">
        <v>0</v>
      </c>
      <c r="R22" s="106"/>
      <c r="S22" s="143">
        <v>0</v>
      </c>
      <c r="T22" s="106"/>
      <c r="U22" s="143" t="s">
        <v>27</v>
      </c>
      <c r="V22" s="106"/>
      <c r="W22" s="218">
        <v>0</v>
      </c>
      <c r="X22" s="219"/>
    </row>
    <row r="23" spans="1:24" s="17" customFormat="1" x14ac:dyDescent="0.2">
      <c r="A23" s="22" t="s">
        <v>317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23"/>
      <c r="P23" s="24">
        <v>100000</v>
      </c>
      <c r="Q23" s="21"/>
      <c r="R23" s="24">
        <v>100000</v>
      </c>
      <c r="S23" s="21"/>
      <c r="T23" s="19">
        <v>0</v>
      </c>
      <c r="U23" s="20"/>
      <c r="V23" s="19"/>
      <c r="W23" s="221"/>
      <c r="X23" s="217">
        <v>0</v>
      </c>
    </row>
    <row r="24" spans="1:24" x14ac:dyDescent="0.2">
      <c r="A24" s="152" t="s">
        <v>187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43" t="s">
        <v>26</v>
      </c>
      <c r="N24" s="106"/>
      <c r="O24" s="154">
        <v>1400000</v>
      </c>
      <c r="P24" s="106"/>
      <c r="Q24" s="143">
        <v>0</v>
      </c>
      <c r="R24" s="106"/>
      <c r="S24" s="143">
        <v>0</v>
      </c>
      <c r="T24" s="106"/>
      <c r="U24" s="143" t="s">
        <v>27</v>
      </c>
      <c r="V24" s="106"/>
      <c r="W24" s="218">
        <v>0</v>
      </c>
      <c r="X24" s="219"/>
    </row>
    <row r="25" spans="1:24" ht="9.75" customHeight="1" x14ac:dyDescent="0.2">
      <c r="A25" s="156" t="s">
        <v>291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46" t="s">
        <v>0</v>
      </c>
      <c r="N25" s="106"/>
      <c r="O25" s="153" t="s">
        <v>291</v>
      </c>
      <c r="P25" s="106"/>
      <c r="Q25" s="153" t="s">
        <v>291</v>
      </c>
      <c r="R25" s="106"/>
      <c r="S25" s="153" t="s">
        <v>291</v>
      </c>
      <c r="T25" s="106"/>
      <c r="U25" s="146" t="s">
        <v>27</v>
      </c>
      <c r="V25" s="106"/>
      <c r="W25" s="153" t="s">
        <v>291</v>
      </c>
      <c r="X25" s="106"/>
    </row>
    <row r="26" spans="1:24" hidden="1" x14ac:dyDescent="0.2">
      <c r="A26" s="152" t="s">
        <v>291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43" t="s">
        <v>0</v>
      </c>
      <c r="N26" s="106"/>
      <c r="O26" s="155" t="s">
        <v>291</v>
      </c>
      <c r="P26" s="106"/>
      <c r="Q26" s="155" t="s">
        <v>291</v>
      </c>
      <c r="R26" s="106"/>
      <c r="S26" s="155" t="s">
        <v>291</v>
      </c>
      <c r="T26" s="106"/>
      <c r="U26" s="143" t="s">
        <v>27</v>
      </c>
      <c r="V26" s="106"/>
      <c r="W26" s="155" t="s">
        <v>291</v>
      </c>
      <c r="X26" s="106"/>
    </row>
    <row r="27" spans="1:24" hidden="1" x14ac:dyDescent="0.2">
      <c r="A27" s="131" t="s">
        <v>0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31" t="s">
        <v>0</v>
      </c>
      <c r="N27" s="106"/>
      <c r="O27" s="131" t="s">
        <v>0</v>
      </c>
      <c r="P27" s="106"/>
      <c r="Q27" s="131" t="s">
        <v>0</v>
      </c>
      <c r="R27" s="106"/>
      <c r="S27" s="131" t="s">
        <v>0</v>
      </c>
      <c r="T27" s="106"/>
      <c r="U27" s="131" t="s">
        <v>0</v>
      </c>
      <c r="V27" s="106"/>
      <c r="W27" s="131" t="s">
        <v>0</v>
      </c>
      <c r="X27" s="106"/>
    </row>
    <row r="28" spans="1:24" x14ac:dyDescent="0.2">
      <c r="A28" s="147" t="s">
        <v>178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48" t="s">
        <v>21</v>
      </c>
      <c r="N28" s="106"/>
      <c r="O28" s="149">
        <v>18333500</v>
      </c>
      <c r="P28" s="106"/>
      <c r="Q28" s="213">
        <v>17133500</v>
      </c>
      <c r="R28" s="214"/>
      <c r="S28" s="149">
        <v>2491017.2999999998</v>
      </c>
      <c r="T28" s="106"/>
      <c r="U28" s="148" t="s">
        <v>22</v>
      </c>
      <c r="V28" s="106"/>
      <c r="W28" s="222">
        <f t="shared" ref="W28:W33" si="1">SUM(S28/Q28)</f>
        <v>0.14538870049902236</v>
      </c>
      <c r="X28" s="223"/>
    </row>
    <row r="29" spans="1:24" x14ac:dyDescent="0.2">
      <c r="A29" s="150" t="s">
        <v>165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46" t="s">
        <v>21</v>
      </c>
      <c r="N29" s="106"/>
      <c r="O29" s="151">
        <v>18333500</v>
      </c>
      <c r="P29" s="106"/>
      <c r="Q29" s="151">
        <v>17133500</v>
      </c>
      <c r="R29" s="106"/>
      <c r="S29" s="151">
        <v>2491017.2999999998</v>
      </c>
      <c r="T29" s="106"/>
      <c r="U29" s="146" t="s">
        <v>22</v>
      </c>
      <c r="V29" s="106"/>
      <c r="W29" s="215">
        <f t="shared" si="1"/>
        <v>0.14538870049902236</v>
      </c>
      <c r="X29" s="216"/>
    </row>
    <row r="30" spans="1:24" x14ac:dyDescent="0.2">
      <c r="A30" s="142" t="s">
        <v>167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43" t="s">
        <v>179</v>
      </c>
      <c r="N30" s="106"/>
      <c r="O30" s="154">
        <v>1729000</v>
      </c>
      <c r="P30" s="154"/>
      <c r="Q30" s="154">
        <v>1829000</v>
      </c>
      <c r="R30" s="106"/>
      <c r="S30" s="154">
        <v>1278145.29</v>
      </c>
      <c r="T30" s="110"/>
      <c r="U30" s="143" t="s">
        <v>180</v>
      </c>
      <c r="V30" s="106"/>
      <c r="W30" s="144">
        <f t="shared" si="1"/>
        <v>0.69882191908146529</v>
      </c>
      <c r="X30" s="145"/>
    </row>
    <row r="31" spans="1:24" s="102" customFormat="1" x14ac:dyDescent="0.2">
      <c r="A31" s="142" t="s">
        <v>170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43" t="s">
        <v>0</v>
      </c>
      <c r="N31" s="106"/>
      <c r="O31" s="154">
        <v>304500</v>
      </c>
      <c r="P31" s="106"/>
      <c r="Q31" s="154">
        <v>304500</v>
      </c>
      <c r="R31" s="106"/>
      <c r="S31" s="143">
        <v>17661.64</v>
      </c>
      <c r="T31" s="106"/>
      <c r="U31" s="143" t="s">
        <v>27</v>
      </c>
      <c r="V31" s="106"/>
      <c r="W31" s="144">
        <f t="shared" si="1"/>
        <v>5.8002101806239735E-2</v>
      </c>
      <c r="X31" s="145"/>
    </row>
    <row r="32" spans="1:24" x14ac:dyDescent="0.2">
      <c r="A32" s="142" t="s">
        <v>171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43" t="s">
        <v>181</v>
      </c>
      <c r="N32" s="106"/>
      <c r="O32" s="154">
        <v>304500</v>
      </c>
      <c r="P32" s="154"/>
      <c r="Q32" s="154">
        <v>640000</v>
      </c>
      <c r="R32" s="106"/>
      <c r="S32" s="154">
        <v>251767.2</v>
      </c>
      <c r="T32" s="110"/>
      <c r="U32" s="143" t="s">
        <v>182</v>
      </c>
      <c r="V32" s="106"/>
      <c r="W32" s="144">
        <f t="shared" si="1"/>
        <v>0.39338624999999999</v>
      </c>
      <c r="X32" s="145"/>
    </row>
    <row r="33" spans="1:24" x14ac:dyDescent="0.2">
      <c r="A33" s="142" t="s">
        <v>174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43" t="s">
        <v>183</v>
      </c>
      <c r="N33" s="106"/>
      <c r="O33" s="154">
        <v>590000</v>
      </c>
      <c r="P33" s="154"/>
      <c r="Q33" s="154">
        <v>14260000</v>
      </c>
      <c r="R33" s="106"/>
      <c r="S33" s="154">
        <v>277805.78000000003</v>
      </c>
      <c r="T33" s="110"/>
      <c r="U33" s="143" t="s">
        <v>184</v>
      </c>
      <c r="V33" s="106"/>
      <c r="W33" s="144">
        <f t="shared" si="1"/>
        <v>1.9481471248246847E-2</v>
      </c>
      <c r="X33" s="145"/>
    </row>
    <row r="34" spans="1:24" x14ac:dyDescent="0.2">
      <c r="A34" s="142" t="s">
        <v>177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43" t="s">
        <v>185</v>
      </c>
      <c r="N34" s="106"/>
      <c r="O34" s="154">
        <v>0</v>
      </c>
      <c r="P34" s="154"/>
      <c r="Q34" s="143">
        <v>0</v>
      </c>
      <c r="R34" s="106"/>
      <c r="S34" s="154">
        <v>683299.03</v>
      </c>
      <c r="T34" s="110"/>
      <c r="U34" s="143" t="s">
        <v>186</v>
      </c>
      <c r="V34" s="106"/>
      <c r="W34" s="218">
        <v>0</v>
      </c>
      <c r="X34" s="219"/>
    </row>
    <row r="35" spans="1:24" s="102" customFormat="1" x14ac:dyDescent="0.2">
      <c r="A35" s="22" t="s">
        <v>317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0"/>
      <c r="N35" s="19"/>
      <c r="O35" s="23"/>
      <c r="P35" s="24">
        <v>100000</v>
      </c>
      <c r="Q35" s="21"/>
      <c r="R35" s="24">
        <v>100000</v>
      </c>
      <c r="S35" s="21"/>
      <c r="T35" s="24">
        <v>0</v>
      </c>
      <c r="U35" s="20"/>
      <c r="V35" s="19"/>
      <c r="W35" s="220"/>
      <c r="X35" s="217">
        <v>0</v>
      </c>
    </row>
    <row r="36" spans="1:24" x14ac:dyDescent="0.2">
      <c r="A36" s="142" t="s">
        <v>187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43" t="s">
        <v>0</v>
      </c>
      <c r="N36" s="106"/>
      <c r="O36" s="154">
        <v>1400000</v>
      </c>
      <c r="P36" s="154"/>
      <c r="Q36" s="143">
        <v>0</v>
      </c>
      <c r="R36" s="106"/>
      <c r="S36" s="154">
        <v>0</v>
      </c>
      <c r="T36" s="110"/>
      <c r="U36" s="143" t="s">
        <v>27</v>
      </c>
      <c r="V36" s="106"/>
      <c r="W36" s="218">
        <v>0</v>
      </c>
      <c r="X36" s="219"/>
    </row>
    <row r="37" spans="1:24" x14ac:dyDescent="0.2">
      <c r="A37" s="131" t="s">
        <v>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31" t="s">
        <v>0</v>
      </c>
      <c r="N37" s="106"/>
      <c r="O37" s="131" t="s">
        <v>0</v>
      </c>
      <c r="P37" s="131"/>
      <c r="Q37" s="131" t="s">
        <v>0</v>
      </c>
      <c r="R37" s="106"/>
      <c r="S37" s="131" t="s">
        <v>0</v>
      </c>
      <c r="T37" s="106"/>
      <c r="U37" s="131" t="s">
        <v>0</v>
      </c>
      <c r="V37" s="106"/>
      <c r="W37" s="131" t="s">
        <v>0</v>
      </c>
      <c r="X37" s="106"/>
    </row>
  </sheetData>
  <mergeCells count="162">
    <mergeCell ref="A31:L31"/>
    <mergeCell ref="M31:N31"/>
    <mergeCell ref="O31:P31"/>
    <mergeCell ref="Q31:R31"/>
    <mergeCell ref="S31:T31"/>
    <mergeCell ref="U31:V31"/>
    <mergeCell ref="W31:X31"/>
    <mergeCell ref="W14:X14"/>
    <mergeCell ref="A15:L15"/>
    <mergeCell ref="M15:N15"/>
    <mergeCell ref="O15:P15"/>
    <mergeCell ref="Q15:R15"/>
    <mergeCell ref="S15:T15"/>
    <mergeCell ref="W16:X16"/>
    <mergeCell ref="A1:B1"/>
    <mergeCell ref="A2:B2"/>
    <mergeCell ref="A3:B3"/>
    <mergeCell ref="A4:B4"/>
    <mergeCell ref="A5:B5"/>
    <mergeCell ref="A6:U6"/>
    <mergeCell ref="U15:V15"/>
    <mergeCell ref="W15:X15"/>
    <mergeCell ref="A7:U7"/>
    <mergeCell ref="A8:U8"/>
    <mergeCell ref="A14:L14"/>
    <mergeCell ref="M14:N14"/>
    <mergeCell ref="O14:P14"/>
    <mergeCell ref="Q14:R14"/>
    <mergeCell ref="S14:T14"/>
    <mergeCell ref="U14:V14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6:V16"/>
    <mergeCell ref="U19:V19"/>
    <mergeCell ref="W19:X19"/>
    <mergeCell ref="A18:L18"/>
    <mergeCell ref="M18:N18"/>
    <mergeCell ref="O18:P18"/>
    <mergeCell ref="Q18:R18"/>
    <mergeCell ref="S18:T18"/>
    <mergeCell ref="U18:V18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U25:V25"/>
    <mergeCell ref="W25:X25"/>
    <mergeCell ref="A24:L24"/>
    <mergeCell ref="M24:N24"/>
    <mergeCell ref="O24:P24"/>
    <mergeCell ref="Q24:R24"/>
    <mergeCell ref="S24:T24"/>
    <mergeCell ref="U24:V24"/>
    <mergeCell ref="O26:P26"/>
    <mergeCell ref="Q26:R26"/>
    <mergeCell ref="S26:T26"/>
    <mergeCell ref="U26:V26"/>
    <mergeCell ref="W24:X24"/>
    <mergeCell ref="A25:L25"/>
    <mergeCell ref="M25:N25"/>
    <mergeCell ref="O25:P25"/>
    <mergeCell ref="Q25:R25"/>
    <mergeCell ref="S25:T25"/>
    <mergeCell ref="W26:X26"/>
    <mergeCell ref="A27:L27"/>
    <mergeCell ref="M27:N27"/>
    <mergeCell ref="O27:P27"/>
    <mergeCell ref="Q27:R27"/>
    <mergeCell ref="S27:T27"/>
    <mergeCell ref="U27:V27"/>
    <mergeCell ref="W27:X27"/>
    <mergeCell ref="A26:L26"/>
    <mergeCell ref="M26:N26"/>
    <mergeCell ref="U29:V29"/>
    <mergeCell ref="W29:X29"/>
    <mergeCell ref="A28:L28"/>
    <mergeCell ref="M28:N28"/>
    <mergeCell ref="O28:P28"/>
    <mergeCell ref="Q28:R28"/>
    <mergeCell ref="S28:T28"/>
    <mergeCell ref="U28:V28"/>
    <mergeCell ref="O30:P30"/>
    <mergeCell ref="Q30:R30"/>
    <mergeCell ref="S30:T30"/>
    <mergeCell ref="U30:V30"/>
    <mergeCell ref="W28:X28"/>
    <mergeCell ref="A29:L29"/>
    <mergeCell ref="M29:N29"/>
    <mergeCell ref="O29:P29"/>
    <mergeCell ref="Q29:R29"/>
    <mergeCell ref="S29:T29"/>
    <mergeCell ref="W30:X30"/>
    <mergeCell ref="A32:L32"/>
    <mergeCell ref="M32:N32"/>
    <mergeCell ref="O32:P32"/>
    <mergeCell ref="Q32:R32"/>
    <mergeCell ref="S32:T32"/>
    <mergeCell ref="U32:V32"/>
    <mergeCell ref="W32:X32"/>
    <mergeCell ref="A30:L30"/>
    <mergeCell ref="M30:N30"/>
    <mergeCell ref="O36:P36"/>
    <mergeCell ref="Q36:R36"/>
    <mergeCell ref="S36:T36"/>
    <mergeCell ref="U36:V36"/>
    <mergeCell ref="W33:X33"/>
    <mergeCell ref="A34:L34"/>
    <mergeCell ref="M34:N34"/>
    <mergeCell ref="O34:P34"/>
    <mergeCell ref="Q34:R34"/>
    <mergeCell ref="S34:T34"/>
    <mergeCell ref="W36:X36"/>
    <mergeCell ref="A22:L22"/>
    <mergeCell ref="M22:N22"/>
    <mergeCell ref="O22:P22"/>
    <mergeCell ref="Q22:R22"/>
    <mergeCell ref="S22:T22"/>
    <mergeCell ref="U22:V22"/>
    <mergeCell ref="W22:X22"/>
    <mergeCell ref="A37:L37"/>
    <mergeCell ref="M37:N37"/>
    <mergeCell ref="O37:P37"/>
    <mergeCell ref="Q37:R37"/>
    <mergeCell ref="S37:T37"/>
    <mergeCell ref="U37:V37"/>
    <mergeCell ref="W37:X37"/>
    <mergeCell ref="A36:L36"/>
    <mergeCell ref="M36:N36"/>
    <mergeCell ref="U34:V34"/>
    <mergeCell ref="W34:X34"/>
    <mergeCell ref="A33:L33"/>
    <mergeCell ref="M33:N33"/>
    <mergeCell ref="O33:P33"/>
    <mergeCell ref="Q33:R33"/>
    <mergeCell ref="S33:T33"/>
    <mergeCell ref="U33:V33"/>
  </mergeCells>
  <pageMargins left="0.74803149606299213" right="0.74803149606299213" top="0.98425196850393704" bottom="0.98425196850393704" header="0.51181102362204722" footer="0.51181102362204722"/>
  <pageSetup scale="6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"/>
  <sheetViews>
    <sheetView topLeftCell="A2" workbookViewId="0">
      <selection activeCell="M19" sqref="M19:N19"/>
    </sheetView>
  </sheetViews>
  <sheetFormatPr defaultRowHeight="12.75" x14ac:dyDescent="0.2"/>
  <cols>
    <col min="6" max="6" width="31.85546875" customWidth="1"/>
    <col min="7" max="8" width="9.140625" hidden="1" customWidth="1"/>
    <col min="14" max="14" width="9" customWidth="1"/>
    <col min="15" max="16" width="9.140625" hidden="1" customWidth="1"/>
    <col min="17" max="17" width="1.28515625" customWidth="1"/>
    <col min="18" max="18" width="9.140625" customWidth="1"/>
  </cols>
  <sheetData>
    <row r="1" spans="1:18" x14ac:dyDescent="0.2">
      <c r="A1" s="106" t="s">
        <v>299</v>
      </c>
      <c r="B1" s="106"/>
      <c r="C1" s="1" t="s">
        <v>291</v>
      </c>
      <c r="D1" s="2" t="s">
        <v>291</v>
      </c>
    </row>
    <row r="2" spans="1:18" x14ac:dyDescent="0.2">
      <c r="A2" s="106" t="s">
        <v>0</v>
      </c>
      <c r="B2" s="106"/>
      <c r="C2" s="1" t="s">
        <v>291</v>
      </c>
      <c r="D2" s="3" t="s">
        <v>291</v>
      </c>
    </row>
    <row r="3" spans="1:18" x14ac:dyDescent="0.2">
      <c r="A3" s="106" t="s">
        <v>292</v>
      </c>
      <c r="B3" s="106"/>
    </row>
    <row r="4" spans="1:18" x14ac:dyDescent="0.2">
      <c r="A4" s="106" t="s">
        <v>293</v>
      </c>
      <c r="B4" s="106"/>
    </row>
    <row r="5" spans="1:18" x14ac:dyDescent="0.2">
      <c r="A5" s="106" t="s">
        <v>294</v>
      </c>
      <c r="B5" s="106"/>
    </row>
    <row r="6" spans="1:18" s="7" customFormat="1" ht="18" x14ac:dyDescent="0.25">
      <c r="A6" s="173" t="s">
        <v>188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</row>
    <row r="7" spans="1:18" x14ac:dyDescent="0.2">
      <c r="A7" s="122" t="s">
        <v>295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x14ac:dyDescent="0.2">
      <c r="A8" s="122" t="s">
        <v>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8" x14ac:dyDescent="0.2">
      <c r="A9" s="168" t="s">
        <v>189</v>
      </c>
      <c r="B9" s="106"/>
      <c r="C9" s="106"/>
      <c r="D9" s="106"/>
      <c r="E9" s="106"/>
      <c r="F9" s="106"/>
      <c r="G9" s="168" t="s">
        <v>190</v>
      </c>
      <c r="H9" s="106"/>
      <c r="I9" s="169" t="s">
        <v>300</v>
      </c>
      <c r="J9" s="106"/>
      <c r="K9" s="169" t="s">
        <v>301</v>
      </c>
      <c r="L9" s="106"/>
      <c r="M9" s="169" t="s">
        <v>302</v>
      </c>
      <c r="N9" s="106"/>
      <c r="O9" s="168" t="s">
        <v>192</v>
      </c>
      <c r="P9" s="106"/>
      <c r="Q9" s="169" t="s">
        <v>268</v>
      </c>
      <c r="R9" s="106"/>
    </row>
    <row r="10" spans="1:18" x14ac:dyDescent="0.2">
      <c r="A10" s="168" t="s">
        <v>0</v>
      </c>
      <c r="B10" s="106"/>
      <c r="C10" s="106"/>
      <c r="D10" s="106"/>
      <c r="E10" s="106"/>
      <c r="F10" s="106"/>
      <c r="G10" s="168" t="s">
        <v>8</v>
      </c>
      <c r="H10" s="106"/>
      <c r="I10" s="168">
        <v>1</v>
      </c>
      <c r="J10" s="106"/>
      <c r="K10" s="168">
        <v>2</v>
      </c>
      <c r="L10" s="106"/>
      <c r="M10" s="168">
        <v>3</v>
      </c>
      <c r="N10" s="106"/>
      <c r="O10" s="168" t="s">
        <v>12</v>
      </c>
      <c r="P10" s="106"/>
      <c r="Q10" s="168">
        <v>4</v>
      </c>
      <c r="R10" s="106"/>
    </row>
    <row r="11" spans="1:18" x14ac:dyDescent="0.2">
      <c r="A11" s="170" t="s">
        <v>194</v>
      </c>
      <c r="B11" s="106"/>
      <c r="C11" s="106"/>
      <c r="D11" s="106"/>
      <c r="E11" s="106"/>
      <c r="F11" s="106"/>
      <c r="G11" s="171" t="s">
        <v>21</v>
      </c>
      <c r="H11" s="106"/>
      <c r="I11" s="172">
        <f>SUM(I12,I14,I16,I22,I25,I31,I35,I38)</f>
        <v>16833500</v>
      </c>
      <c r="J11" s="106"/>
      <c r="K11" s="172">
        <f>SUM(K12,K14,K16,K22,K25,K31,K35,K38)</f>
        <v>16963500</v>
      </c>
      <c r="L11" s="106"/>
      <c r="M11" s="172">
        <f>SUM(M12,M14,M16,M22,M25,M31,M35,M38)</f>
        <v>2491017.3000000003</v>
      </c>
      <c r="N11" s="106"/>
      <c r="O11" s="171" t="s">
        <v>22</v>
      </c>
      <c r="P11" s="106"/>
      <c r="Q11" s="162">
        <f t="shared" ref="Q11:Q17" si="0">SUM(M11/K11)</f>
        <v>0.14684571580157399</v>
      </c>
      <c r="R11" s="159"/>
    </row>
    <row r="12" spans="1:18" x14ac:dyDescent="0.2">
      <c r="A12" s="105" t="s">
        <v>195</v>
      </c>
      <c r="B12" s="115"/>
      <c r="C12" s="115"/>
      <c r="D12" s="115"/>
      <c r="E12" s="115"/>
      <c r="F12" s="115"/>
      <c r="G12" s="165" t="s">
        <v>196</v>
      </c>
      <c r="H12" s="115"/>
      <c r="I12" s="109">
        <v>4631500</v>
      </c>
      <c r="J12" s="115"/>
      <c r="K12" s="109">
        <v>6161500</v>
      </c>
      <c r="L12" s="115"/>
      <c r="M12" s="109">
        <v>564266.29</v>
      </c>
      <c r="N12" s="166"/>
      <c r="O12" s="165" t="s">
        <v>197</v>
      </c>
      <c r="P12" s="115"/>
      <c r="Q12" s="162">
        <f t="shared" si="0"/>
        <v>9.1579370283210268E-2</v>
      </c>
      <c r="R12" s="159"/>
    </row>
    <row r="13" spans="1:18" x14ac:dyDescent="0.2">
      <c r="A13" s="131" t="s">
        <v>198</v>
      </c>
      <c r="B13" s="106"/>
      <c r="C13" s="106"/>
      <c r="D13" s="106"/>
      <c r="E13" s="106"/>
      <c r="F13" s="106"/>
      <c r="G13" s="163" t="s">
        <v>196</v>
      </c>
      <c r="H13" s="106"/>
      <c r="I13" s="164">
        <v>4631500</v>
      </c>
      <c r="J13" s="106"/>
      <c r="K13" s="164">
        <v>6161500</v>
      </c>
      <c r="L13" s="106"/>
      <c r="M13" s="164">
        <v>564266.29</v>
      </c>
      <c r="N13" s="110"/>
      <c r="O13" s="163" t="s">
        <v>197</v>
      </c>
      <c r="P13" s="106"/>
      <c r="Q13" s="162">
        <f t="shared" si="0"/>
        <v>9.1579370283210268E-2</v>
      </c>
      <c r="R13" s="159"/>
    </row>
    <row r="14" spans="1:18" x14ac:dyDescent="0.2">
      <c r="A14" s="105" t="s">
        <v>199</v>
      </c>
      <c r="B14" s="115"/>
      <c r="C14" s="115"/>
      <c r="D14" s="115"/>
      <c r="E14" s="115"/>
      <c r="F14" s="115"/>
      <c r="G14" s="165" t="s">
        <v>200</v>
      </c>
      <c r="H14" s="115"/>
      <c r="I14" s="109">
        <f>SUM(I15)</f>
        <v>283000</v>
      </c>
      <c r="J14" s="166"/>
      <c r="K14" s="109">
        <f>SUM(K15)</f>
        <v>283000</v>
      </c>
      <c r="L14" s="166"/>
      <c r="M14" s="109">
        <v>57047.15</v>
      </c>
      <c r="N14" s="166"/>
      <c r="O14" s="165" t="s">
        <v>201</v>
      </c>
      <c r="P14" s="115"/>
      <c r="Q14" s="162">
        <f t="shared" si="0"/>
        <v>0.20158003533568905</v>
      </c>
      <c r="R14" s="159"/>
    </row>
    <row r="15" spans="1:18" x14ac:dyDescent="0.2">
      <c r="A15" s="131" t="s">
        <v>202</v>
      </c>
      <c r="B15" s="106"/>
      <c r="C15" s="106"/>
      <c r="D15" s="106"/>
      <c r="E15" s="106"/>
      <c r="F15" s="106"/>
      <c r="G15" s="163" t="s">
        <v>200</v>
      </c>
      <c r="H15" s="106"/>
      <c r="I15" s="164">
        <v>283000</v>
      </c>
      <c r="J15" s="106"/>
      <c r="K15" s="164">
        <v>283000</v>
      </c>
      <c r="L15" s="106"/>
      <c r="M15" s="164">
        <v>57074.15</v>
      </c>
      <c r="N15" s="110"/>
      <c r="O15" s="163" t="s">
        <v>201</v>
      </c>
      <c r="P15" s="106"/>
      <c r="Q15" s="162">
        <f t="shared" si="0"/>
        <v>0.20167544169611307</v>
      </c>
      <c r="R15" s="159"/>
    </row>
    <row r="16" spans="1:18" x14ac:dyDescent="0.2">
      <c r="A16" s="105" t="s">
        <v>203</v>
      </c>
      <c r="B16" s="115"/>
      <c r="C16" s="115"/>
      <c r="D16" s="115"/>
      <c r="E16" s="115"/>
      <c r="F16" s="115"/>
      <c r="G16" s="165" t="s">
        <v>204</v>
      </c>
      <c r="H16" s="115"/>
      <c r="I16" s="109">
        <f>SUM(I17:J21)</f>
        <v>1430000</v>
      </c>
      <c r="J16" s="166"/>
      <c r="K16" s="109">
        <f>SUM(K17:L21)</f>
        <v>1430000</v>
      </c>
      <c r="L16" s="166"/>
      <c r="M16" s="109">
        <v>655077.76</v>
      </c>
      <c r="N16" s="166"/>
      <c r="O16" s="165" t="s">
        <v>205</v>
      </c>
      <c r="P16" s="115"/>
      <c r="Q16" s="162">
        <f t="shared" si="0"/>
        <v>0.45809633566433566</v>
      </c>
      <c r="R16" s="159"/>
    </row>
    <row r="17" spans="1:18" x14ac:dyDescent="0.2">
      <c r="A17" s="131" t="s">
        <v>206</v>
      </c>
      <c r="B17" s="106"/>
      <c r="C17" s="106"/>
      <c r="D17" s="106"/>
      <c r="E17" s="106"/>
      <c r="F17" s="106"/>
      <c r="G17" s="163" t="s">
        <v>207</v>
      </c>
      <c r="H17" s="106"/>
      <c r="I17" s="164">
        <v>1430000</v>
      </c>
      <c r="J17" s="106"/>
      <c r="K17" s="164">
        <v>1430000</v>
      </c>
      <c r="L17" s="106"/>
      <c r="M17" s="164">
        <v>655077.76</v>
      </c>
      <c r="N17" s="110"/>
      <c r="O17" s="163" t="s">
        <v>0</v>
      </c>
      <c r="P17" s="106"/>
      <c r="Q17" s="162">
        <f t="shared" si="0"/>
        <v>0.45809633566433566</v>
      </c>
      <c r="R17" s="159"/>
    </row>
    <row r="18" spans="1:18" x14ac:dyDescent="0.2">
      <c r="A18" s="131" t="s">
        <v>208</v>
      </c>
      <c r="B18" s="106"/>
      <c r="C18" s="106"/>
      <c r="D18" s="106"/>
      <c r="E18" s="106"/>
      <c r="F18" s="106"/>
      <c r="G18" s="163" t="s">
        <v>0</v>
      </c>
      <c r="H18" s="106"/>
      <c r="I18" s="164">
        <v>0</v>
      </c>
      <c r="J18" s="110"/>
      <c r="K18" s="164">
        <v>0</v>
      </c>
      <c r="L18" s="110"/>
      <c r="M18" s="164">
        <v>0</v>
      </c>
      <c r="N18" s="110"/>
      <c r="O18" s="163" t="s">
        <v>0</v>
      </c>
      <c r="P18" s="106"/>
      <c r="Q18" s="162">
        <v>0</v>
      </c>
      <c r="R18" s="159"/>
    </row>
    <row r="19" spans="1:18" x14ac:dyDescent="0.2">
      <c r="A19" s="131" t="s">
        <v>209</v>
      </c>
      <c r="B19" s="106"/>
      <c r="C19" s="106"/>
      <c r="D19" s="106"/>
      <c r="E19" s="106"/>
      <c r="F19" s="106"/>
      <c r="G19" s="163" t="s">
        <v>0</v>
      </c>
      <c r="H19" s="106"/>
      <c r="I19" s="164">
        <v>0</v>
      </c>
      <c r="J19" s="110"/>
      <c r="K19" s="164">
        <v>0</v>
      </c>
      <c r="L19" s="110"/>
      <c r="M19" s="164">
        <v>0</v>
      </c>
      <c r="N19" s="110"/>
      <c r="O19" s="163" t="s">
        <v>0</v>
      </c>
      <c r="P19" s="106"/>
      <c r="Q19" s="162">
        <v>0</v>
      </c>
      <c r="R19" s="159"/>
    </row>
    <row r="20" spans="1:18" x14ac:dyDescent="0.2">
      <c r="A20" s="131" t="s">
        <v>210</v>
      </c>
      <c r="B20" s="106"/>
      <c r="C20" s="106"/>
      <c r="D20" s="106"/>
      <c r="E20" s="106"/>
      <c r="F20" s="106"/>
      <c r="G20" s="163" t="s">
        <v>211</v>
      </c>
      <c r="H20" s="106"/>
      <c r="I20" s="164">
        <v>0</v>
      </c>
      <c r="J20" s="110"/>
      <c r="K20" s="164">
        <v>0</v>
      </c>
      <c r="L20" s="110"/>
      <c r="M20" s="164">
        <v>0</v>
      </c>
      <c r="N20" s="110"/>
      <c r="O20" s="163" t="s">
        <v>0</v>
      </c>
      <c r="P20" s="106"/>
      <c r="Q20" s="162">
        <v>0</v>
      </c>
      <c r="R20" s="159"/>
    </row>
    <row r="21" spans="1:18" x14ac:dyDescent="0.2">
      <c r="A21" s="131" t="s">
        <v>212</v>
      </c>
      <c r="B21" s="106"/>
      <c r="C21" s="106"/>
      <c r="D21" s="106"/>
      <c r="E21" s="106"/>
      <c r="F21" s="106"/>
      <c r="G21" s="163" t="s">
        <v>0</v>
      </c>
      <c r="H21" s="106"/>
      <c r="I21" s="164">
        <v>0</v>
      </c>
      <c r="J21" s="110"/>
      <c r="K21" s="164">
        <v>0</v>
      </c>
      <c r="L21" s="110"/>
      <c r="M21" s="164">
        <v>0</v>
      </c>
      <c r="N21" s="110"/>
      <c r="O21" s="163" t="s">
        <v>0</v>
      </c>
      <c r="P21" s="106"/>
      <c r="Q21" s="162">
        <v>0</v>
      </c>
      <c r="R21" s="159"/>
    </row>
    <row r="22" spans="1:18" x14ac:dyDescent="0.2">
      <c r="A22" s="105" t="s">
        <v>213</v>
      </c>
      <c r="B22" s="115"/>
      <c r="C22" s="115"/>
      <c r="D22" s="115"/>
      <c r="E22" s="115"/>
      <c r="F22" s="115"/>
      <c r="G22" s="165" t="s">
        <v>214</v>
      </c>
      <c r="H22" s="115"/>
      <c r="I22" s="109">
        <v>10000</v>
      </c>
      <c r="J22" s="115"/>
      <c r="K22" s="109">
        <v>10000</v>
      </c>
      <c r="L22" s="115"/>
      <c r="M22" s="109">
        <v>0</v>
      </c>
      <c r="N22" s="166"/>
      <c r="O22" s="165" t="s">
        <v>215</v>
      </c>
      <c r="P22" s="115"/>
      <c r="Q22" s="162">
        <f>SUM(M22/K22)</f>
        <v>0</v>
      </c>
      <c r="R22" s="159"/>
    </row>
    <row r="23" spans="1:18" x14ac:dyDescent="0.2">
      <c r="A23" s="131" t="s">
        <v>216</v>
      </c>
      <c r="B23" s="106"/>
      <c r="C23" s="106"/>
      <c r="D23" s="106"/>
      <c r="E23" s="106"/>
      <c r="F23" s="106"/>
      <c r="G23" s="163" t="s">
        <v>214</v>
      </c>
      <c r="H23" s="106"/>
      <c r="I23" s="163" t="s">
        <v>16</v>
      </c>
      <c r="J23" s="106"/>
      <c r="K23" s="163" t="s">
        <v>16</v>
      </c>
      <c r="L23" s="106"/>
      <c r="M23" s="164">
        <v>0</v>
      </c>
      <c r="N23" s="110"/>
      <c r="O23" s="163" t="s">
        <v>0</v>
      </c>
      <c r="P23" s="106"/>
      <c r="Q23" s="162">
        <v>0</v>
      </c>
      <c r="R23" s="159"/>
    </row>
    <row r="24" spans="1:18" x14ac:dyDescent="0.2">
      <c r="A24" s="131" t="s">
        <v>217</v>
      </c>
      <c r="B24" s="106"/>
      <c r="C24" s="106"/>
      <c r="D24" s="106"/>
      <c r="E24" s="106"/>
      <c r="F24" s="106"/>
      <c r="G24" s="163" t="s">
        <v>0</v>
      </c>
      <c r="H24" s="106"/>
      <c r="I24" s="164">
        <v>0</v>
      </c>
      <c r="J24" s="110"/>
      <c r="K24" s="164">
        <v>0</v>
      </c>
      <c r="L24" s="110"/>
      <c r="M24" s="164">
        <v>0</v>
      </c>
      <c r="N24" s="110"/>
      <c r="O24" s="163" t="s">
        <v>0</v>
      </c>
      <c r="P24" s="106"/>
      <c r="Q24" s="162">
        <v>0</v>
      </c>
      <c r="R24" s="159"/>
    </row>
    <row r="25" spans="1:18" x14ac:dyDescent="0.2">
      <c r="A25" s="105" t="s">
        <v>218</v>
      </c>
      <c r="B25" s="115"/>
      <c r="C25" s="115"/>
      <c r="D25" s="115"/>
      <c r="E25" s="115"/>
      <c r="F25" s="115"/>
      <c r="G25" s="165" t="s">
        <v>219</v>
      </c>
      <c r="H25" s="115"/>
      <c r="I25" s="109">
        <f>SUM(I26:J30)</f>
        <v>2071000</v>
      </c>
      <c r="J25" s="166"/>
      <c r="K25" s="109">
        <f>SUM(K26:L30)</f>
        <v>671000</v>
      </c>
      <c r="L25" s="166"/>
      <c r="M25" s="109">
        <f>SUM(M26:N30)</f>
        <v>721915.82</v>
      </c>
      <c r="N25" s="166"/>
      <c r="O25" s="165" t="s">
        <v>220</v>
      </c>
      <c r="P25" s="115"/>
      <c r="Q25" s="162">
        <f>SUM(M25/K25)</f>
        <v>1.0758805067064083</v>
      </c>
      <c r="R25" s="159"/>
    </row>
    <row r="26" spans="1:18" x14ac:dyDescent="0.2">
      <c r="A26" s="131" t="s">
        <v>221</v>
      </c>
      <c r="B26" s="106"/>
      <c r="C26" s="106"/>
      <c r="D26" s="106"/>
      <c r="E26" s="106"/>
      <c r="F26" s="106"/>
      <c r="G26" s="163" t="s">
        <v>0</v>
      </c>
      <c r="H26" s="106"/>
      <c r="I26" s="164">
        <v>635000</v>
      </c>
      <c r="J26" s="106"/>
      <c r="K26" s="164">
        <v>635000</v>
      </c>
      <c r="L26" s="106"/>
      <c r="M26" s="164">
        <v>543025.57999999996</v>
      </c>
      <c r="N26" s="110"/>
      <c r="O26" s="163" t="s">
        <v>0</v>
      </c>
      <c r="P26" s="106"/>
      <c r="Q26" s="162">
        <f>SUM(M26/K26)</f>
        <v>0.85515839370078739</v>
      </c>
      <c r="R26" s="159"/>
    </row>
    <row r="27" spans="1:18" x14ac:dyDescent="0.2">
      <c r="A27" s="131" t="s">
        <v>222</v>
      </c>
      <c r="B27" s="106"/>
      <c r="C27" s="106"/>
      <c r="D27" s="106"/>
      <c r="E27" s="106"/>
      <c r="F27" s="106"/>
      <c r="G27" s="163" t="s">
        <v>0</v>
      </c>
      <c r="H27" s="106"/>
      <c r="I27" s="164">
        <v>36000</v>
      </c>
      <c r="J27" s="106"/>
      <c r="K27" s="164">
        <v>36000</v>
      </c>
      <c r="L27" s="106"/>
      <c r="M27" s="164">
        <v>10782</v>
      </c>
      <c r="N27" s="110"/>
      <c r="O27" s="163" t="s">
        <v>0</v>
      </c>
      <c r="P27" s="106"/>
      <c r="Q27" s="162">
        <f>SUM(M27/K27)</f>
        <v>0.29949999999999999</v>
      </c>
      <c r="R27" s="159"/>
    </row>
    <row r="28" spans="1:18" x14ac:dyDescent="0.2">
      <c r="A28" s="131" t="s">
        <v>223</v>
      </c>
      <c r="B28" s="106"/>
      <c r="C28" s="106"/>
      <c r="D28" s="106"/>
      <c r="E28" s="106"/>
      <c r="F28" s="106"/>
      <c r="G28" s="163" t="s">
        <v>0</v>
      </c>
      <c r="H28" s="106"/>
      <c r="I28" s="164">
        <v>0</v>
      </c>
      <c r="J28" s="110"/>
      <c r="K28" s="164">
        <v>0</v>
      </c>
      <c r="L28" s="110"/>
      <c r="M28" s="164">
        <v>0</v>
      </c>
      <c r="N28" s="110"/>
      <c r="O28" s="163" t="s">
        <v>0</v>
      </c>
      <c r="P28" s="106"/>
      <c r="Q28" s="162">
        <v>0</v>
      </c>
      <c r="R28" s="159"/>
    </row>
    <row r="29" spans="1:18" x14ac:dyDescent="0.2">
      <c r="A29" s="131" t="s">
        <v>224</v>
      </c>
      <c r="B29" s="106"/>
      <c r="C29" s="106"/>
      <c r="D29" s="106"/>
      <c r="E29" s="106"/>
      <c r="F29" s="106"/>
      <c r="G29" s="163" t="s">
        <v>0</v>
      </c>
      <c r="H29" s="106"/>
      <c r="I29" s="164">
        <v>1400000</v>
      </c>
      <c r="J29" s="106"/>
      <c r="K29" s="164">
        <v>0</v>
      </c>
      <c r="L29" s="106"/>
      <c r="M29" s="164">
        <v>168108.24</v>
      </c>
      <c r="N29" s="110"/>
      <c r="O29" s="163" t="s">
        <v>0</v>
      </c>
      <c r="P29" s="106"/>
      <c r="Q29" s="162">
        <v>0</v>
      </c>
      <c r="R29" s="159"/>
    </row>
    <row r="30" spans="1:18" x14ac:dyDescent="0.2">
      <c r="A30" s="131" t="s">
        <v>225</v>
      </c>
      <c r="B30" s="106"/>
      <c r="C30" s="106"/>
      <c r="D30" s="106"/>
      <c r="E30" s="106"/>
      <c r="F30" s="106"/>
      <c r="G30" s="163" t="s">
        <v>219</v>
      </c>
      <c r="H30" s="106"/>
      <c r="I30" s="167">
        <v>0</v>
      </c>
      <c r="J30" s="104"/>
      <c r="K30" s="167">
        <v>0</v>
      </c>
      <c r="L30" s="104"/>
      <c r="M30" s="164">
        <v>0</v>
      </c>
      <c r="N30" s="110"/>
      <c r="O30" s="163" t="s">
        <v>226</v>
      </c>
      <c r="P30" s="106"/>
      <c r="Q30" s="162">
        <v>0</v>
      </c>
      <c r="R30" s="159"/>
    </row>
    <row r="31" spans="1:18" x14ac:dyDescent="0.2">
      <c r="A31" s="105" t="s">
        <v>227</v>
      </c>
      <c r="B31" s="115"/>
      <c r="C31" s="115"/>
      <c r="D31" s="115"/>
      <c r="E31" s="115"/>
      <c r="F31" s="115"/>
      <c r="G31" s="165" t="s">
        <v>228</v>
      </c>
      <c r="H31" s="115"/>
      <c r="I31" s="109">
        <f>SUM(I32:J34)</f>
        <v>6240000</v>
      </c>
      <c r="J31" s="166"/>
      <c r="K31" s="109">
        <f>SUM(K32:L34)</f>
        <v>6240000</v>
      </c>
      <c r="L31" s="166"/>
      <c r="M31" s="109">
        <v>233907.58</v>
      </c>
      <c r="N31" s="166"/>
      <c r="O31" s="165" t="s">
        <v>229</v>
      </c>
      <c r="P31" s="115"/>
      <c r="Q31" s="162">
        <f t="shared" ref="Q31:Q40" si="1">SUM(M31/K31)</f>
        <v>3.7485189102564098E-2</v>
      </c>
      <c r="R31" s="159"/>
    </row>
    <row r="32" spans="1:18" x14ac:dyDescent="0.2">
      <c r="A32" s="131" t="s">
        <v>230</v>
      </c>
      <c r="B32" s="106"/>
      <c r="C32" s="106"/>
      <c r="D32" s="106"/>
      <c r="E32" s="106"/>
      <c r="F32" s="106"/>
      <c r="G32" s="163" t="s">
        <v>231</v>
      </c>
      <c r="H32" s="106"/>
      <c r="I32" s="164">
        <v>5870000</v>
      </c>
      <c r="J32" s="106"/>
      <c r="K32" s="164">
        <v>5870000</v>
      </c>
      <c r="L32" s="106"/>
      <c r="M32" s="164">
        <v>50000</v>
      </c>
      <c r="N32" s="110"/>
      <c r="O32" s="163" t="s">
        <v>232</v>
      </c>
      <c r="P32" s="106"/>
      <c r="Q32" s="162">
        <f t="shared" si="1"/>
        <v>8.5178875638841564E-3</v>
      </c>
      <c r="R32" s="159"/>
    </row>
    <row r="33" spans="1:18" x14ac:dyDescent="0.2">
      <c r="A33" s="131" t="s">
        <v>233</v>
      </c>
      <c r="B33" s="106"/>
      <c r="C33" s="106"/>
      <c r="D33" s="106"/>
      <c r="E33" s="106"/>
      <c r="F33" s="106"/>
      <c r="G33" s="163" t="s">
        <v>0</v>
      </c>
      <c r="H33" s="106"/>
      <c r="I33" s="164">
        <v>290000</v>
      </c>
      <c r="J33" s="106"/>
      <c r="K33" s="164">
        <v>290000</v>
      </c>
      <c r="L33" s="106"/>
      <c r="M33" s="164">
        <v>170418.97</v>
      </c>
      <c r="N33" s="110"/>
      <c r="O33" s="163" t="s">
        <v>0</v>
      </c>
      <c r="P33" s="106"/>
      <c r="Q33" s="162">
        <f t="shared" si="1"/>
        <v>0.58765162068965515</v>
      </c>
      <c r="R33" s="159"/>
    </row>
    <row r="34" spans="1:18" x14ac:dyDescent="0.2">
      <c r="A34" s="131" t="s">
        <v>234</v>
      </c>
      <c r="B34" s="106"/>
      <c r="C34" s="106"/>
      <c r="D34" s="106"/>
      <c r="E34" s="106"/>
      <c r="F34" s="106"/>
      <c r="G34" s="163" t="s">
        <v>107</v>
      </c>
      <c r="H34" s="106"/>
      <c r="I34" s="164">
        <v>80000</v>
      </c>
      <c r="J34" s="110"/>
      <c r="K34" s="164">
        <v>80000</v>
      </c>
      <c r="L34" s="110"/>
      <c r="M34" s="164">
        <v>13488.61</v>
      </c>
      <c r="N34" s="110"/>
      <c r="O34" s="163" t="s">
        <v>141</v>
      </c>
      <c r="P34" s="106"/>
      <c r="Q34" s="162">
        <f t="shared" si="1"/>
        <v>0.16860762500000001</v>
      </c>
      <c r="R34" s="159"/>
    </row>
    <row r="35" spans="1:18" x14ac:dyDescent="0.2">
      <c r="A35" s="105" t="s">
        <v>235</v>
      </c>
      <c r="B35" s="115"/>
      <c r="C35" s="115"/>
      <c r="D35" s="115"/>
      <c r="E35" s="115"/>
      <c r="F35" s="115"/>
      <c r="G35" s="165" t="s">
        <v>236</v>
      </c>
      <c r="H35" s="115"/>
      <c r="I35" s="109">
        <f>SUM(I37:J38)</f>
        <v>1924000</v>
      </c>
      <c r="J35" s="115"/>
      <c r="K35" s="109">
        <f>SUM(K37:L38)</f>
        <v>1924000</v>
      </c>
      <c r="L35" s="115"/>
      <c r="M35" s="109">
        <v>24895.119999999999</v>
      </c>
      <c r="N35" s="166"/>
      <c r="O35" s="165" t="s">
        <v>237</v>
      </c>
      <c r="P35" s="115"/>
      <c r="Q35" s="162">
        <f t="shared" si="1"/>
        <v>1.2939251559251559E-2</v>
      </c>
      <c r="R35" s="159"/>
    </row>
    <row r="36" spans="1:18" x14ac:dyDescent="0.2">
      <c r="A36" s="131" t="s">
        <v>238</v>
      </c>
      <c r="B36" s="106"/>
      <c r="C36" s="106"/>
      <c r="D36" s="106"/>
      <c r="E36" s="106"/>
      <c r="F36" s="106"/>
      <c r="G36" s="163" t="s">
        <v>236</v>
      </c>
      <c r="H36" s="106"/>
      <c r="I36" s="164">
        <v>361000</v>
      </c>
      <c r="J36" s="106"/>
      <c r="K36" s="164">
        <v>361000</v>
      </c>
      <c r="L36" s="106"/>
      <c r="M36" s="164">
        <v>24895.119999999999</v>
      </c>
      <c r="N36" s="110"/>
      <c r="O36" s="163" t="s">
        <v>239</v>
      </c>
      <c r="P36" s="106"/>
      <c r="Q36" s="162">
        <f t="shared" si="1"/>
        <v>6.8961551246537398E-2</v>
      </c>
      <c r="R36" s="159"/>
    </row>
    <row r="37" spans="1:18" x14ac:dyDescent="0.2">
      <c r="A37" s="131" t="s">
        <v>240</v>
      </c>
      <c r="B37" s="106"/>
      <c r="C37" s="106"/>
      <c r="D37" s="106"/>
      <c r="E37" s="106"/>
      <c r="F37" s="106"/>
      <c r="G37" s="163" t="s">
        <v>0</v>
      </c>
      <c r="H37" s="106"/>
      <c r="I37" s="164">
        <v>1680000</v>
      </c>
      <c r="J37" s="106"/>
      <c r="K37" s="164">
        <v>1680000</v>
      </c>
      <c r="L37" s="106"/>
      <c r="M37" s="164">
        <v>0</v>
      </c>
      <c r="N37" s="110"/>
      <c r="O37" s="163" t="s">
        <v>0</v>
      </c>
      <c r="P37" s="106"/>
      <c r="Q37" s="162">
        <f t="shared" si="1"/>
        <v>0</v>
      </c>
      <c r="R37" s="159"/>
    </row>
    <row r="38" spans="1:18" x14ac:dyDescent="0.2">
      <c r="A38" s="105" t="s">
        <v>241</v>
      </c>
      <c r="B38" s="115"/>
      <c r="C38" s="115"/>
      <c r="D38" s="115"/>
      <c r="E38" s="115"/>
      <c r="F38" s="115"/>
      <c r="G38" s="165" t="s">
        <v>242</v>
      </c>
      <c r="H38" s="115"/>
      <c r="I38" s="109">
        <v>244000</v>
      </c>
      <c r="J38" s="115"/>
      <c r="K38" s="109">
        <v>244000</v>
      </c>
      <c r="L38" s="115"/>
      <c r="M38" s="109">
        <v>233907.58</v>
      </c>
      <c r="N38" s="166"/>
      <c r="O38" s="165" t="s">
        <v>243</v>
      </c>
      <c r="P38" s="115"/>
      <c r="Q38" s="162">
        <f t="shared" si="1"/>
        <v>0.95863762295081967</v>
      </c>
      <c r="R38" s="159"/>
    </row>
    <row r="39" spans="1:18" x14ac:dyDescent="0.2">
      <c r="A39" s="131" t="s">
        <v>244</v>
      </c>
      <c r="B39" s="106"/>
      <c r="C39" s="106"/>
      <c r="D39" s="106"/>
      <c r="E39" s="106"/>
      <c r="F39" s="106"/>
      <c r="G39" s="163" t="s">
        <v>120</v>
      </c>
      <c r="H39" s="106"/>
      <c r="I39" s="164">
        <v>184000</v>
      </c>
      <c r="J39" s="106"/>
      <c r="K39" s="164">
        <v>184000</v>
      </c>
      <c r="L39" s="106"/>
      <c r="M39" s="164">
        <v>128535.8</v>
      </c>
      <c r="N39" s="110"/>
      <c r="O39" s="163" t="s">
        <v>245</v>
      </c>
      <c r="P39" s="106"/>
      <c r="Q39" s="162">
        <f t="shared" si="1"/>
        <v>0.6985641304347826</v>
      </c>
      <c r="R39" s="159"/>
    </row>
    <row r="40" spans="1:18" x14ac:dyDescent="0.2">
      <c r="A40" s="131" t="s">
        <v>246</v>
      </c>
      <c r="B40" s="106"/>
      <c r="C40" s="106"/>
      <c r="D40" s="106"/>
      <c r="E40" s="106"/>
      <c r="F40" s="106"/>
      <c r="G40" s="163" t="s">
        <v>247</v>
      </c>
      <c r="H40" s="106"/>
      <c r="I40" s="164">
        <v>60000</v>
      </c>
      <c r="J40" s="106"/>
      <c r="K40" s="164">
        <v>60000</v>
      </c>
      <c r="L40" s="106"/>
      <c r="M40" s="164">
        <v>64426.66</v>
      </c>
      <c r="N40" s="110"/>
      <c r="O40" s="163" t="s">
        <v>248</v>
      </c>
      <c r="P40" s="106"/>
      <c r="Q40" s="162">
        <f t="shared" si="1"/>
        <v>1.0737776666666667</v>
      </c>
      <c r="R40" s="159"/>
    </row>
  </sheetData>
  <mergeCells count="232">
    <mergeCell ref="A1:B1"/>
    <mergeCell ref="A2:B2"/>
    <mergeCell ref="A3:B3"/>
    <mergeCell ref="A4:B4"/>
    <mergeCell ref="A5:B5"/>
    <mergeCell ref="A6:R6"/>
    <mergeCell ref="A7:R7"/>
    <mergeCell ref="A8:R8"/>
    <mergeCell ref="A9:F9"/>
    <mergeCell ref="G9:H9"/>
    <mergeCell ref="I9:J9"/>
    <mergeCell ref="K9:L9"/>
    <mergeCell ref="Q10:R10"/>
    <mergeCell ref="M9:N9"/>
    <mergeCell ref="O9:P9"/>
    <mergeCell ref="Q9:R9"/>
    <mergeCell ref="A11:F11"/>
    <mergeCell ref="G11:H11"/>
    <mergeCell ref="I11:J11"/>
    <mergeCell ref="K11:L11"/>
    <mergeCell ref="M11:N11"/>
    <mergeCell ref="O11:P11"/>
    <mergeCell ref="Q11:R11"/>
    <mergeCell ref="A10:F10"/>
    <mergeCell ref="G10:H10"/>
    <mergeCell ref="I10:J10"/>
    <mergeCell ref="K10:L10"/>
    <mergeCell ref="M10:N10"/>
    <mergeCell ref="O10:P10"/>
    <mergeCell ref="O13:P13"/>
    <mergeCell ref="Q13:R13"/>
    <mergeCell ref="A12:F12"/>
    <mergeCell ref="G12:H12"/>
    <mergeCell ref="I12:J12"/>
    <mergeCell ref="K12:L12"/>
    <mergeCell ref="M12:N12"/>
    <mergeCell ref="O12:P12"/>
    <mergeCell ref="I14:J14"/>
    <mergeCell ref="K14:L14"/>
    <mergeCell ref="M14:N14"/>
    <mergeCell ref="O14:P14"/>
    <mergeCell ref="Q12:R12"/>
    <mergeCell ref="A13:F13"/>
    <mergeCell ref="G13:H13"/>
    <mergeCell ref="I13:J13"/>
    <mergeCell ref="K13:L13"/>
    <mergeCell ref="M13:N13"/>
    <mergeCell ref="Q14:R14"/>
    <mergeCell ref="A15:F15"/>
    <mergeCell ref="G15:H15"/>
    <mergeCell ref="I15:J15"/>
    <mergeCell ref="K15:L15"/>
    <mergeCell ref="M15:N15"/>
    <mergeCell ref="O15:P15"/>
    <mergeCell ref="Q15:R15"/>
    <mergeCell ref="A14:F14"/>
    <mergeCell ref="G14:H14"/>
    <mergeCell ref="O17:P17"/>
    <mergeCell ref="Q17:R17"/>
    <mergeCell ref="A16:F16"/>
    <mergeCell ref="G16:H16"/>
    <mergeCell ref="I16:J16"/>
    <mergeCell ref="K16:L16"/>
    <mergeCell ref="M16:N16"/>
    <mergeCell ref="O16:P16"/>
    <mergeCell ref="I18:J18"/>
    <mergeCell ref="K18:L18"/>
    <mergeCell ref="M18:N18"/>
    <mergeCell ref="O18:P18"/>
    <mergeCell ref="Q16:R16"/>
    <mergeCell ref="A17:F17"/>
    <mergeCell ref="G17:H17"/>
    <mergeCell ref="I17:J17"/>
    <mergeCell ref="K17:L17"/>
    <mergeCell ref="M17:N17"/>
    <mergeCell ref="Q18:R18"/>
    <mergeCell ref="A19:F19"/>
    <mergeCell ref="G19:H19"/>
    <mergeCell ref="I19:J19"/>
    <mergeCell ref="K19:L19"/>
    <mergeCell ref="M19:N19"/>
    <mergeCell ref="O19:P19"/>
    <mergeCell ref="Q19:R19"/>
    <mergeCell ref="A18:F18"/>
    <mergeCell ref="G18:H18"/>
    <mergeCell ref="O21:P21"/>
    <mergeCell ref="Q21:R21"/>
    <mergeCell ref="A20:F20"/>
    <mergeCell ref="G20:H20"/>
    <mergeCell ref="I20:J20"/>
    <mergeCell ref="K20:L20"/>
    <mergeCell ref="M20:N20"/>
    <mergeCell ref="O20:P20"/>
    <mergeCell ref="I22:J22"/>
    <mergeCell ref="K22:L22"/>
    <mergeCell ref="M22:N22"/>
    <mergeCell ref="O22:P22"/>
    <mergeCell ref="Q20:R20"/>
    <mergeCell ref="A21:F21"/>
    <mergeCell ref="G21:H21"/>
    <mergeCell ref="I21:J21"/>
    <mergeCell ref="K21:L21"/>
    <mergeCell ref="M21:N21"/>
    <mergeCell ref="Q22:R22"/>
    <mergeCell ref="A23:F23"/>
    <mergeCell ref="G23:H23"/>
    <mergeCell ref="I23:J23"/>
    <mergeCell ref="K23:L23"/>
    <mergeCell ref="M23:N23"/>
    <mergeCell ref="O23:P23"/>
    <mergeCell ref="Q23:R23"/>
    <mergeCell ref="A22:F22"/>
    <mergeCell ref="G22:H22"/>
    <mergeCell ref="O25:P25"/>
    <mergeCell ref="Q25:R25"/>
    <mergeCell ref="A24:F24"/>
    <mergeCell ref="G24:H24"/>
    <mergeCell ref="I24:J24"/>
    <mergeCell ref="K24:L24"/>
    <mergeCell ref="M24:N24"/>
    <mergeCell ref="O24:P24"/>
    <mergeCell ref="I26:J26"/>
    <mergeCell ref="K26:L26"/>
    <mergeCell ref="M26:N26"/>
    <mergeCell ref="O26:P26"/>
    <mergeCell ref="Q24:R24"/>
    <mergeCell ref="A25:F25"/>
    <mergeCell ref="G25:H25"/>
    <mergeCell ref="I25:J25"/>
    <mergeCell ref="K25:L25"/>
    <mergeCell ref="M25:N25"/>
    <mergeCell ref="Q26:R26"/>
    <mergeCell ref="A27:F27"/>
    <mergeCell ref="G27:H27"/>
    <mergeCell ref="I27:J27"/>
    <mergeCell ref="K27:L27"/>
    <mergeCell ref="M27:N27"/>
    <mergeCell ref="O27:P27"/>
    <mergeCell ref="Q27:R27"/>
    <mergeCell ref="A26:F26"/>
    <mergeCell ref="G26:H26"/>
    <mergeCell ref="O29:P29"/>
    <mergeCell ref="Q29:R29"/>
    <mergeCell ref="A28:F28"/>
    <mergeCell ref="G28:H28"/>
    <mergeCell ref="I28:J28"/>
    <mergeCell ref="K28:L28"/>
    <mergeCell ref="M28:N28"/>
    <mergeCell ref="O28:P28"/>
    <mergeCell ref="I30:J30"/>
    <mergeCell ref="K30:L30"/>
    <mergeCell ref="M30:N30"/>
    <mergeCell ref="O30:P30"/>
    <mergeCell ref="Q28:R28"/>
    <mergeCell ref="A29:F29"/>
    <mergeCell ref="G29:H29"/>
    <mergeCell ref="I29:J29"/>
    <mergeCell ref="K29:L29"/>
    <mergeCell ref="M29:N29"/>
    <mergeCell ref="Q30:R30"/>
    <mergeCell ref="A31:F31"/>
    <mergeCell ref="G31:H31"/>
    <mergeCell ref="I31:J31"/>
    <mergeCell ref="K31:L31"/>
    <mergeCell ref="M31:N31"/>
    <mergeCell ref="O31:P31"/>
    <mergeCell ref="Q31:R31"/>
    <mergeCell ref="A30:F30"/>
    <mergeCell ref="G30:H30"/>
    <mergeCell ref="O33:P33"/>
    <mergeCell ref="Q33:R33"/>
    <mergeCell ref="A32:F32"/>
    <mergeCell ref="G32:H32"/>
    <mergeCell ref="I32:J32"/>
    <mergeCell ref="K32:L32"/>
    <mergeCell ref="M32:N32"/>
    <mergeCell ref="O32:P32"/>
    <mergeCell ref="I34:J34"/>
    <mergeCell ref="K34:L34"/>
    <mergeCell ref="M34:N34"/>
    <mergeCell ref="O34:P34"/>
    <mergeCell ref="Q32:R32"/>
    <mergeCell ref="A33:F33"/>
    <mergeCell ref="G33:H33"/>
    <mergeCell ref="I33:J33"/>
    <mergeCell ref="K33:L33"/>
    <mergeCell ref="M33:N33"/>
    <mergeCell ref="Q34:R34"/>
    <mergeCell ref="A35:F35"/>
    <mergeCell ref="G35:H35"/>
    <mergeCell ref="I35:J35"/>
    <mergeCell ref="K35:L35"/>
    <mergeCell ref="M35:N35"/>
    <mergeCell ref="O35:P35"/>
    <mergeCell ref="Q35:R35"/>
    <mergeCell ref="A34:F34"/>
    <mergeCell ref="G34:H34"/>
    <mergeCell ref="A38:F38"/>
    <mergeCell ref="G38:H38"/>
    <mergeCell ref="O37:P37"/>
    <mergeCell ref="Q37:R37"/>
    <mergeCell ref="A36:F36"/>
    <mergeCell ref="G36:H36"/>
    <mergeCell ref="I36:J36"/>
    <mergeCell ref="K36:L36"/>
    <mergeCell ref="M36:N36"/>
    <mergeCell ref="O36:P36"/>
    <mergeCell ref="I38:J38"/>
    <mergeCell ref="K38:L38"/>
    <mergeCell ref="M38:N38"/>
    <mergeCell ref="O38:P38"/>
    <mergeCell ref="Q36:R36"/>
    <mergeCell ref="A37:F37"/>
    <mergeCell ref="G37:H37"/>
    <mergeCell ref="I37:J37"/>
    <mergeCell ref="K37:L37"/>
    <mergeCell ref="M37:N37"/>
    <mergeCell ref="Q38:R38"/>
    <mergeCell ref="Q40:R40"/>
    <mergeCell ref="A40:F40"/>
    <mergeCell ref="G40:H40"/>
    <mergeCell ref="I40:J40"/>
    <mergeCell ref="K40:L40"/>
    <mergeCell ref="M40:N40"/>
    <mergeCell ref="O40:P40"/>
    <mergeCell ref="A39:F39"/>
    <mergeCell ref="G39:H39"/>
    <mergeCell ref="I39:J39"/>
    <mergeCell ref="K39:L39"/>
    <mergeCell ref="M39:N39"/>
    <mergeCell ref="O39:P39"/>
    <mergeCell ref="Q39:R39"/>
  </mergeCells>
  <pageMargins left="0.74803149606299213" right="0.74803149606299213" top="0.98425196850393704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0"/>
  <sheetViews>
    <sheetView workbookViewId="0">
      <selection activeCell="T31" sqref="T31"/>
    </sheetView>
  </sheetViews>
  <sheetFormatPr defaultRowHeight="12.75" x14ac:dyDescent="0.2"/>
  <cols>
    <col min="10" max="10" width="3" customWidth="1"/>
    <col min="11" max="12" width="9.140625" hidden="1" customWidth="1"/>
    <col min="14" max="14" width="5.85546875" customWidth="1"/>
    <col min="16" max="16" width="7.5703125" customWidth="1"/>
    <col min="18" max="18" width="6.7109375" customWidth="1"/>
    <col min="20" max="20" width="6" customWidth="1"/>
    <col min="21" max="21" width="11.140625" customWidth="1"/>
    <col min="22" max="22" width="9.140625" hidden="1" customWidth="1"/>
    <col min="23" max="23" width="9.140625" customWidth="1"/>
    <col min="24" max="24" width="9.140625" hidden="1" customWidth="1"/>
  </cols>
  <sheetData>
    <row r="1" spans="1:24" x14ac:dyDescent="0.2">
      <c r="A1" s="106" t="s">
        <v>299</v>
      </c>
      <c r="B1" s="106"/>
      <c r="C1" s="1" t="s">
        <v>291</v>
      </c>
      <c r="D1" s="2" t="s">
        <v>291</v>
      </c>
    </row>
    <row r="2" spans="1:24" x14ac:dyDescent="0.2">
      <c r="A2" s="106" t="s">
        <v>0</v>
      </c>
      <c r="B2" s="106"/>
      <c r="C2" s="1" t="s">
        <v>291</v>
      </c>
      <c r="D2" s="3" t="s">
        <v>291</v>
      </c>
    </row>
    <row r="3" spans="1:24" x14ac:dyDescent="0.2">
      <c r="A3" s="106" t="s">
        <v>292</v>
      </c>
      <c r="B3" s="106"/>
    </row>
    <row r="4" spans="1:24" x14ac:dyDescent="0.2">
      <c r="A4" s="106" t="s">
        <v>293</v>
      </c>
      <c r="B4" s="106"/>
    </row>
    <row r="5" spans="1:24" x14ac:dyDescent="0.2">
      <c r="A5" s="106" t="s">
        <v>294</v>
      </c>
      <c r="B5" s="106"/>
    </row>
    <row r="6" spans="1:24" s="8" customFormat="1" ht="18" x14ac:dyDescent="0.25">
      <c r="A6" s="184" t="s">
        <v>249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</row>
    <row r="7" spans="1:24" x14ac:dyDescent="0.2">
      <c r="A7" s="122" t="s">
        <v>295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x14ac:dyDescent="0.2">
      <c r="A8" s="122" t="s">
        <v>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x14ac:dyDescent="0.2">
      <c r="A9" s="182" t="s">
        <v>250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83" t="s">
        <v>191</v>
      </c>
      <c r="N9" s="106"/>
      <c r="O9" s="183" t="s">
        <v>300</v>
      </c>
      <c r="P9" s="106"/>
      <c r="Q9" s="183" t="s">
        <v>301</v>
      </c>
      <c r="R9" s="106"/>
      <c r="S9" s="183" t="s">
        <v>302</v>
      </c>
      <c r="T9" s="106"/>
      <c r="U9" s="182" t="s">
        <v>192</v>
      </c>
      <c r="V9" s="106"/>
      <c r="W9" s="182" t="s">
        <v>193</v>
      </c>
      <c r="X9" s="106"/>
    </row>
    <row r="10" spans="1:24" x14ac:dyDescent="0.2">
      <c r="A10" s="181" t="s">
        <v>251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81" t="s">
        <v>8</v>
      </c>
      <c r="N10" s="106"/>
      <c r="O10" s="181" t="s">
        <v>9</v>
      </c>
      <c r="P10" s="106"/>
      <c r="Q10" s="181" t="s">
        <v>10</v>
      </c>
      <c r="R10" s="106"/>
      <c r="S10" s="181" t="s">
        <v>11</v>
      </c>
      <c r="T10" s="106"/>
      <c r="U10" s="181" t="s">
        <v>12</v>
      </c>
      <c r="V10" s="106"/>
      <c r="W10" s="181">
        <v>6</v>
      </c>
      <c r="X10" s="106"/>
    </row>
    <row r="11" spans="1:24" x14ac:dyDescent="0.2">
      <c r="A11" s="175" t="s">
        <v>25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76">
        <v>0</v>
      </c>
      <c r="N11" s="106"/>
      <c r="O11" s="176">
        <v>1400000</v>
      </c>
      <c r="P11" s="106"/>
      <c r="Q11" s="176">
        <v>0</v>
      </c>
      <c r="R11" s="110"/>
      <c r="S11" s="176">
        <v>0</v>
      </c>
      <c r="T11" s="110"/>
      <c r="U11" s="176">
        <v>0</v>
      </c>
      <c r="V11" s="110"/>
      <c r="W11" s="176">
        <v>0</v>
      </c>
      <c r="X11" s="110"/>
    </row>
    <row r="12" spans="1:24" x14ac:dyDescent="0.2">
      <c r="A12" s="175" t="s">
        <v>252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76">
        <v>0</v>
      </c>
      <c r="N12" s="106"/>
      <c r="O12" s="176">
        <v>1400000</v>
      </c>
      <c r="P12" s="106"/>
      <c r="Q12" s="176">
        <v>0</v>
      </c>
      <c r="R12" s="110"/>
      <c r="S12" s="176">
        <v>0</v>
      </c>
      <c r="T12" s="110"/>
      <c r="U12" s="176">
        <v>0</v>
      </c>
      <c r="V12" s="110"/>
      <c r="W12" s="176">
        <v>0</v>
      </c>
      <c r="X12" s="110"/>
    </row>
    <row r="13" spans="1:24" x14ac:dyDescent="0.2">
      <c r="A13" s="175" t="s">
        <v>253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76">
        <v>0</v>
      </c>
      <c r="N13" s="106"/>
      <c r="O13" s="176">
        <v>1400000</v>
      </c>
      <c r="P13" s="106"/>
      <c r="Q13" s="176">
        <v>0</v>
      </c>
      <c r="R13" s="110"/>
      <c r="S13" s="176">
        <v>0</v>
      </c>
      <c r="T13" s="110"/>
      <c r="U13" s="176">
        <v>0</v>
      </c>
      <c r="V13" s="110"/>
      <c r="W13" s="176">
        <v>0</v>
      </c>
      <c r="X13" s="110"/>
    </row>
    <row r="14" spans="1:24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x14ac:dyDescent="0.2">
      <c r="A15" s="181" t="s">
        <v>254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81" t="s">
        <v>0</v>
      </c>
      <c r="N15" s="106"/>
      <c r="O15" s="181" t="s">
        <v>0</v>
      </c>
      <c r="P15" s="106"/>
      <c r="Q15" s="181" t="s">
        <v>0</v>
      </c>
      <c r="R15" s="106"/>
      <c r="S15" s="181" t="s">
        <v>0</v>
      </c>
      <c r="T15" s="106"/>
      <c r="U15" s="181" t="s">
        <v>0</v>
      </c>
      <c r="V15" s="106"/>
      <c r="W15" s="181" t="s">
        <v>0</v>
      </c>
      <c r="X15" s="106"/>
    </row>
    <row r="16" spans="1:24" x14ac:dyDescent="0.2">
      <c r="A16" s="175" t="s">
        <v>255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76">
        <v>-389588</v>
      </c>
      <c r="N16" s="106"/>
      <c r="O16" s="176">
        <v>0</v>
      </c>
      <c r="P16" s="110"/>
      <c r="Q16" s="176">
        <v>787803</v>
      </c>
      <c r="R16" s="106"/>
      <c r="S16" s="176">
        <v>787803</v>
      </c>
      <c r="T16" s="106"/>
      <c r="U16" s="177">
        <f>SUM(S16/M16)</f>
        <v>-2.0221439058697905</v>
      </c>
      <c r="V16" s="159"/>
      <c r="W16" s="177">
        <f>SUM(S16/Q16)</f>
        <v>1</v>
      </c>
      <c r="X16" s="159"/>
    </row>
    <row r="17" spans="1:24" x14ac:dyDescent="0.2">
      <c r="A17" s="175" t="s">
        <v>256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76">
        <v>-389588</v>
      </c>
      <c r="N17" s="106"/>
      <c r="O17" s="176">
        <v>0</v>
      </c>
      <c r="P17" s="110"/>
      <c r="Q17" s="176">
        <v>787803</v>
      </c>
      <c r="R17" s="106"/>
      <c r="S17" s="176">
        <v>787803</v>
      </c>
      <c r="T17" s="106"/>
      <c r="U17" s="177">
        <f>SUM(S17/M17)</f>
        <v>-2.0221439058697905</v>
      </c>
      <c r="V17" s="159"/>
      <c r="W17" s="177">
        <f>SUM(S17/Q17)</f>
        <v>1</v>
      </c>
      <c r="X17" s="159"/>
    </row>
    <row r="18" spans="1:24" x14ac:dyDescent="0.2">
      <c r="A18" s="175" t="s">
        <v>257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76">
        <v>-389588</v>
      </c>
      <c r="N18" s="106"/>
      <c r="O18" s="176">
        <v>0</v>
      </c>
      <c r="P18" s="110"/>
      <c r="Q18" s="176">
        <v>787803</v>
      </c>
      <c r="R18" s="106"/>
      <c r="S18" s="176">
        <v>787803</v>
      </c>
      <c r="T18" s="106"/>
      <c r="U18" s="177">
        <f>SUM(S18/M18)</f>
        <v>-2.0221439058697905</v>
      </c>
      <c r="V18" s="159"/>
      <c r="W18" s="177">
        <f>SUM(S18/Q18)</f>
        <v>1</v>
      </c>
      <c r="X18" s="159"/>
    </row>
    <row r="19" spans="1:24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</row>
    <row r="20" spans="1:24" x14ac:dyDescent="0.2">
      <c r="A20" s="178" t="s">
        <v>258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76">
        <v>-389588</v>
      </c>
      <c r="N20" s="106"/>
      <c r="O20" s="179">
        <v>0</v>
      </c>
      <c r="P20" s="180"/>
      <c r="Q20" s="176">
        <v>787803</v>
      </c>
      <c r="R20" s="106"/>
      <c r="S20" s="176">
        <v>787803</v>
      </c>
      <c r="T20" s="106"/>
      <c r="U20" s="177">
        <f>SUM(S20/M20)</f>
        <v>-2.0221439058697905</v>
      </c>
      <c r="V20" s="159"/>
      <c r="W20" s="177">
        <f>SUM(S20/Q20)</f>
        <v>1</v>
      </c>
      <c r="X20" s="159"/>
    </row>
  </sheetData>
  <mergeCells count="92">
    <mergeCell ref="A6:X6"/>
    <mergeCell ref="A1:B1"/>
    <mergeCell ref="A2:B2"/>
    <mergeCell ref="A3:B3"/>
    <mergeCell ref="A4:B4"/>
    <mergeCell ref="A5:B5"/>
    <mergeCell ref="U10:V10"/>
    <mergeCell ref="A7:X7"/>
    <mergeCell ref="A8:X8"/>
    <mergeCell ref="A9:L9"/>
    <mergeCell ref="M9:N9"/>
    <mergeCell ref="O9:P9"/>
    <mergeCell ref="Q9:R9"/>
    <mergeCell ref="W10:X10"/>
    <mergeCell ref="S9:T9"/>
    <mergeCell ref="U9:V9"/>
    <mergeCell ref="W9:X9"/>
    <mergeCell ref="O11:P11"/>
    <mergeCell ref="Q11:R11"/>
    <mergeCell ref="S11:T11"/>
    <mergeCell ref="O10:P10"/>
    <mergeCell ref="Q10:R10"/>
    <mergeCell ref="S10:T10"/>
    <mergeCell ref="U11:V11"/>
    <mergeCell ref="W11:X11"/>
    <mergeCell ref="A10:L10"/>
    <mergeCell ref="M10:N10"/>
    <mergeCell ref="U13:V13"/>
    <mergeCell ref="W13:X13"/>
    <mergeCell ref="A12:L12"/>
    <mergeCell ref="M12:N12"/>
    <mergeCell ref="O12:P12"/>
    <mergeCell ref="Q12:R12"/>
    <mergeCell ref="S12:T12"/>
    <mergeCell ref="U12:V12"/>
    <mergeCell ref="A13:L13"/>
    <mergeCell ref="M13:N13"/>
    <mergeCell ref="A11:L11"/>
    <mergeCell ref="M11:N11"/>
    <mergeCell ref="U14:V14"/>
    <mergeCell ref="W12:X12"/>
    <mergeCell ref="O13:P13"/>
    <mergeCell ref="Q13:R13"/>
    <mergeCell ref="S13:T13"/>
    <mergeCell ref="W14:X14"/>
    <mergeCell ref="O15:P15"/>
    <mergeCell ref="Q15:R15"/>
    <mergeCell ref="S15:T15"/>
    <mergeCell ref="O14:P14"/>
    <mergeCell ref="Q14:R14"/>
    <mergeCell ref="S14:T14"/>
    <mergeCell ref="U15:V15"/>
    <mergeCell ref="W15:X15"/>
    <mergeCell ref="A14:L14"/>
    <mergeCell ref="M14:N14"/>
    <mergeCell ref="U17:V17"/>
    <mergeCell ref="W17:X17"/>
    <mergeCell ref="A16:L16"/>
    <mergeCell ref="M16:N16"/>
    <mergeCell ref="O16:P16"/>
    <mergeCell ref="Q16:R16"/>
    <mergeCell ref="S16:T16"/>
    <mergeCell ref="U16:V16"/>
    <mergeCell ref="A17:L17"/>
    <mergeCell ref="M17:N17"/>
    <mergeCell ref="A15:L15"/>
    <mergeCell ref="M15:N15"/>
    <mergeCell ref="O18:P18"/>
    <mergeCell ref="Q18:R18"/>
    <mergeCell ref="S18:T18"/>
    <mergeCell ref="U18:V18"/>
    <mergeCell ref="W16:X16"/>
    <mergeCell ref="O17:P17"/>
    <mergeCell ref="Q17:R17"/>
    <mergeCell ref="S17:T17"/>
    <mergeCell ref="W18:X18"/>
    <mergeCell ref="U19:V19"/>
    <mergeCell ref="W19:X19"/>
    <mergeCell ref="A18:L18"/>
    <mergeCell ref="M18:N18"/>
    <mergeCell ref="W20:X20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</mergeCells>
  <pageMargins left="0.74803149606299213" right="0.74803149606299213" top="0.98425196850393704" bottom="0.98425196850393704" header="0.51181102362204722" footer="0.51181102362204722"/>
  <pageSetup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2"/>
  <sheetViews>
    <sheetView workbookViewId="0">
      <selection activeCell="X37" sqref="X37"/>
    </sheetView>
  </sheetViews>
  <sheetFormatPr defaultRowHeight="12.75" x14ac:dyDescent="0.2"/>
  <cols>
    <col min="12" max="12" width="9.140625" customWidth="1"/>
    <col min="13" max="13" width="0.42578125" customWidth="1"/>
    <col min="14" max="14" width="9.140625" hidden="1" customWidth="1"/>
    <col min="21" max="21" width="0.140625" customWidth="1"/>
    <col min="22" max="22" width="9.140625" hidden="1" customWidth="1"/>
  </cols>
  <sheetData>
    <row r="1" spans="1:24" x14ac:dyDescent="0.2">
      <c r="A1" s="106" t="s">
        <v>299</v>
      </c>
      <c r="B1" s="106"/>
      <c r="C1" s="1" t="s">
        <v>291</v>
      </c>
      <c r="D1" s="2" t="s">
        <v>291</v>
      </c>
    </row>
    <row r="2" spans="1:24" x14ac:dyDescent="0.2">
      <c r="A2" s="106" t="s">
        <v>0</v>
      </c>
      <c r="B2" s="106"/>
      <c r="C2" s="1" t="s">
        <v>291</v>
      </c>
      <c r="D2" s="3" t="s">
        <v>291</v>
      </c>
    </row>
    <row r="3" spans="1:24" x14ac:dyDescent="0.2">
      <c r="A3" s="106" t="s">
        <v>292</v>
      </c>
      <c r="B3" s="106"/>
    </row>
    <row r="4" spans="1:24" x14ac:dyDescent="0.2">
      <c r="A4" s="106" t="s">
        <v>293</v>
      </c>
      <c r="B4" s="106"/>
    </row>
    <row r="5" spans="1:24" x14ac:dyDescent="0.2">
      <c r="A5" s="106" t="s">
        <v>294</v>
      </c>
      <c r="B5" s="106"/>
    </row>
    <row r="6" spans="1:24" s="9" customFormat="1" ht="18" x14ac:dyDescent="0.25">
      <c r="A6" s="199" t="s">
        <v>259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</row>
    <row r="7" spans="1:24" x14ac:dyDescent="0.2">
      <c r="A7" s="122" t="s">
        <v>295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4" x14ac:dyDescent="0.2">
      <c r="A8" s="122" t="s">
        <v>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14" spans="1:24" x14ac:dyDescent="0.2">
      <c r="A14" s="198" t="s">
        <v>2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98" t="s">
        <v>3</v>
      </c>
      <c r="N14" s="106"/>
      <c r="O14" s="123" t="s">
        <v>296</v>
      </c>
      <c r="P14" s="106"/>
      <c r="Q14" s="123" t="s">
        <v>297</v>
      </c>
      <c r="R14" s="106"/>
      <c r="S14" s="123" t="s">
        <v>298</v>
      </c>
      <c r="T14" s="106"/>
      <c r="U14" s="198" t="s">
        <v>5</v>
      </c>
      <c r="V14" s="106"/>
      <c r="W14" s="123" t="s">
        <v>268</v>
      </c>
      <c r="X14" s="106"/>
    </row>
    <row r="15" spans="1:24" x14ac:dyDescent="0.2">
      <c r="A15" s="198" t="s">
        <v>251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98" t="s">
        <v>8</v>
      </c>
      <c r="N15" s="106"/>
      <c r="O15" s="198">
        <v>1</v>
      </c>
      <c r="P15" s="106"/>
      <c r="Q15" s="198">
        <v>2</v>
      </c>
      <c r="R15" s="106"/>
      <c r="S15" s="198">
        <v>3</v>
      </c>
      <c r="T15" s="106"/>
      <c r="U15" s="198" t="s">
        <v>12</v>
      </c>
      <c r="V15" s="106"/>
      <c r="W15" s="198">
        <v>4</v>
      </c>
      <c r="X15" s="106"/>
    </row>
    <row r="16" spans="1:24" x14ac:dyDescent="0.2">
      <c r="A16" s="188" t="s">
        <v>260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89" t="s">
        <v>0</v>
      </c>
      <c r="N16" s="106"/>
      <c r="O16" s="196">
        <v>1400000</v>
      </c>
      <c r="P16" s="106"/>
      <c r="Q16" s="189" t="s">
        <v>26</v>
      </c>
      <c r="R16" s="106"/>
      <c r="S16" s="196">
        <v>0</v>
      </c>
      <c r="T16" s="110"/>
      <c r="U16" s="196" t="s">
        <v>0</v>
      </c>
      <c r="V16" s="110"/>
      <c r="W16" s="197">
        <v>0</v>
      </c>
      <c r="X16" s="159"/>
    </row>
    <row r="17" spans="1:24" x14ac:dyDescent="0.2">
      <c r="A17" s="194" t="s">
        <v>261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86" t="s">
        <v>0</v>
      </c>
      <c r="N17" s="106"/>
      <c r="O17" s="195">
        <v>1400000</v>
      </c>
      <c r="P17" s="106"/>
      <c r="Q17" s="186" t="s">
        <v>26</v>
      </c>
      <c r="R17" s="106"/>
      <c r="S17" s="195">
        <v>0</v>
      </c>
      <c r="T17" s="110"/>
      <c r="U17" s="195" t="s">
        <v>0</v>
      </c>
      <c r="V17" s="110"/>
      <c r="W17" s="187">
        <v>0</v>
      </c>
      <c r="X17" s="159"/>
    </row>
    <row r="18" spans="1:24" x14ac:dyDescent="0.2">
      <c r="A18" s="191" t="s">
        <v>262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92" t="s">
        <v>0</v>
      </c>
      <c r="N18" s="106"/>
      <c r="O18" s="193">
        <v>1400000</v>
      </c>
      <c r="P18" s="106"/>
      <c r="Q18" s="192" t="s">
        <v>26</v>
      </c>
      <c r="R18" s="106"/>
      <c r="S18" s="193">
        <v>0</v>
      </c>
      <c r="T18" s="110"/>
      <c r="U18" s="193" t="s">
        <v>0</v>
      </c>
      <c r="V18" s="110"/>
      <c r="W18" s="190">
        <v>0</v>
      </c>
      <c r="X18" s="159"/>
    </row>
    <row r="19" spans="1:24" x14ac:dyDescent="0.2">
      <c r="A19" s="188" t="s">
        <v>258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89" t="s">
        <v>0</v>
      </c>
      <c r="N19" s="106"/>
      <c r="O19" s="196">
        <v>1400000</v>
      </c>
      <c r="P19" s="106"/>
      <c r="Q19" s="189" t="s">
        <v>26</v>
      </c>
      <c r="R19" s="106"/>
      <c r="S19" s="189" t="s">
        <v>0</v>
      </c>
      <c r="T19" s="106"/>
      <c r="U19" s="189" t="s">
        <v>0</v>
      </c>
      <c r="V19" s="106"/>
      <c r="W19" s="189" t="s">
        <v>0</v>
      </c>
      <c r="X19" s="106"/>
    </row>
    <row r="20" spans="1:24" x14ac:dyDescent="0.2">
      <c r="A20" s="188" t="s">
        <v>263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89" t="s">
        <v>0</v>
      </c>
      <c r="N20" s="106"/>
      <c r="O20" s="196">
        <v>0</v>
      </c>
      <c r="P20" s="110"/>
      <c r="Q20" s="196">
        <v>0</v>
      </c>
      <c r="R20" s="110"/>
      <c r="S20" s="196">
        <v>0</v>
      </c>
      <c r="T20" s="106"/>
      <c r="U20" s="189" t="s">
        <v>0</v>
      </c>
      <c r="V20" s="106"/>
      <c r="W20" s="197">
        <v>0</v>
      </c>
      <c r="X20" s="106"/>
    </row>
    <row r="21" spans="1:24" x14ac:dyDescent="0.2">
      <c r="A21" s="194" t="s">
        <v>261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86" t="s">
        <v>0</v>
      </c>
      <c r="N21" s="106"/>
      <c r="O21" s="195">
        <v>0</v>
      </c>
      <c r="P21" s="106"/>
      <c r="Q21" s="195">
        <v>0</v>
      </c>
      <c r="R21" s="110"/>
      <c r="S21" s="195">
        <v>0</v>
      </c>
      <c r="T21" s="106"/>
      <c r="U21" s="186" t="s">
        <v>0</v>
      </c>
      <c r="V21" s="106"/>
      <c r="W21" s="187">
        <v>0</v>
      </c>
      <c r="X21" s="106"/>
    </row>
    <row r="22" spans="1:24" x14ac:dyDescent="0.2">
      <c r="A22" s="191" t="s">
        <v>264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92" t="s">
        <v>0</v>
      </c>
      <c r="N22" s="106"/>
      <c r="O22" s="193">
        <v>0</v>
      </c>
      <c r="P22" s="106"/>
      <c r="Q22" s="193">
        <v>0</v>
      </c>
      <c r="R22" s="110"/>
      <c r="S22" s="193">
        <v>0</v>
      </c>
      <c r="T22" s="106"/>
      <c r="U22" s="192" t="s">
        <v>0</v>
      </c>
      <c r="V22" s="106"/>
      <c r="W22" s="190">
        <v>0</v>
      </c>
      <c r="X22" s="106"/>
    </row>
  </sheetData>
  <mergeCells count="71">
    <mergeCell ref="A1:B1"/>
    <mergeCell ref="A2:B2"/>
    <mergeCell ref="A3:B3"/>
    <mergeCell ref="A4:B4"/>
    <mergeCell ref="A5:B5"/>
    <mergeCell ref="A6:U6"/>
    <mergeCell ref="U15:V15"/>
    <mergeCell ref="W15:X15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U16:V16"/>
    <mergeCell ref="W14:X14"/>
    <mergeCell ref="O15:P15"/>
    <mergeCell ref="Q15:R15"/>
    <mergeCell ref="S15:T15"/>
    <mergeCell ref="W16:X16"/>
    <mergeCell ref="O17:P17"/>
    <mergeCell ref="Q17:R17"/>
    <mergeCell ref="S17:T17"/>
    <mergeCell ref="O16:P16"/>
    <mergeCell ref="Q16:R16"/>
    <mergeCell ref="S16:T16"/>
    <mergeCell ref="U17:V17"/>
    <mergeCell ref="W17:X17"/>
    <mergeCell ref="A16:L16"/>
    <mergeCell ref="M16:N16"/>
    <mergeCell ref="U19:V19"/>
    <mergeCell ref="W19:X19"/>
    <mergeCell ref="A18:L18"/>
    <mergeCell ref="M18:N18"/>
    <mergeCell ref="O18:P18"/>
    <mergeCell ref="Q18:R18"/>
    <mergeCell ref="S18:T18"/>
    <mergeCell ref="U18:V18"/>
    <mergeCell ref="A19:L19"/>
    <mergeCell ref="M19:N19"/>
    <mergeCell ref="A17:L17"/>
    <mergeCell ref="M17:N17"/>
    <mergeCell ref="O20:P20"/>
    <mergeCell ref="Q20:R20"/>
    <mergeCell ref="S20:T20"/>
    <mergeCell ref="U20:V20"/>
    <mergeCell ref="W18:X18"/>
    <mergeCell ref="O19:P19"/>
    <mergeCell ref="Q19:R19"/>
    <mergeCell ref="S19:T19"/>
    <mergeCell ref="W20:X20"/>
    <mergeCell ref="U21:V21"/>
    <mergeCell ref="W21:X21"/>
    <mergeCell ref="A20:L20"/>
    <mergeCell ref="M20:N20"/>
    <mergeCell ref="W22:X22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</mergeCells>
  <pageMargins left="0.74803149606299213" right="0.74803149606299213" top="0.98425196850393704" bottom="0.98425196850393704" header="0.51181102362204722" footer="0.51181102362204722"/>
  <pageSetup scale="6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1"/>
  <sheetViews>
    <sheetView topLeftCell="D1" workbookViewId="0">
      <selection activeCell="R25" sqref="R25"/>
    </sheetView>
  </sheetViews>
  <sheetFormatPr defaultRowHeight="12.75" x14ac:dyDescent="0.2"/>
  <cols>
    <col min="11" max="11" width="7.28515625" customWidth="1"/>
    <col min="12" max="15" width="9.140625" hidden="1" customWidth="1"/>
  </cols>
  <sheetData>
    <row r="1" spans="1:23" x14ac:dyDescent="0.2">
      <c r="A1" s="106" t="s">
        <v>299</v>
      </c>
      <c r="B1" s="106"/>
      <c r="C1" s="1" t="s">
        <v>291</v>
      </c>
      <c r="D1" s="2" t="s">
        <v>291</v>
      </c>
    </row>
    <row r="2" spans="1:23" x14ac:dyDescent="0.2">
      <c r="A2" s="106" t="s">
        <v>0</v>
      </c>
      <c r="B2" s="106"/>
      <c r="C2" s="1" t="s">
        <v>291</v>
      </c>
      <c r="D2" s="3" t="s">
        <v>291</v>
      </c>
    </row>
    <row r="3" spans="1:23" x14ac:dyDescent="0.2">
      <c r="A3" s="106" t="s">
        <v>292</v>
      </c>
      <c r="B3" s="106"/>
    </row>
    <row r="4" spans="1:23" x14ac:dyDescent="0.2">
      <c r="A4" s="106" t="s">
        <v>293</v>
      </c>
      <c r="B4" s="106"/>
    </row>
    <row r="5" spans="1:23" x14ac:dyDescent="0.2">
      <c r="A5" s="106" t="s">
        <v>294</v>
      </c>
      <c r="B5" s="106"/>
    </row>
    <row r="6" spans="1:23" s="10" customFormat="1" ht="18" x14ac:dyDescent="0.25">
      <c r="A6" s="205" t="s">
        <v>265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</row>
    <row r="7" spans="1:23" x14ac:dyDescent="0.2">
      <c r="A7" s="122" t="s">
        <v>295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</row>
    <row r="8" spans="1:23" x14ac:dyDescent="0.2">
      <c r="A8" s="122" t="s">
        <v>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23" x14ac:dyDescent="0.2">
      <c r="A9" s="203" t="s">
        <v>266</v>
      </c>
      <c r="B9" s="106"/>
      <c r="C9" s="106"/>
      <c r="D9" s="106"/>
      <c r="E9" s="106"/>
      <c r="F9" s="203" t="s">
        <v>267</v>
      </c>
      <c r="G9" s="106"/>
      <c r="H9" s="106"/>
      <c r="I9" s="106"/>
      <c r="J9" s="106"/>
      <c r="K9" s="106"/>
      <c r="L9" s="106"/>
      <c r="M9" s="106"/>
      <c r="N9" s="106"/>
      <c r="O9" s="106"/>
      <c r="P9" s="169" t="s">
        <v>300</v>
      </c>
      <c r="Q9" s="106"/>
      <c r="R9" s="169" t="s">
        <v>301</v>
      </c>
      <c r="S9" s="106"/>
      <c r="T9" s="169" t="s">
        <v>302</v>
      </c>
      <c r="U9" s="106"/>
      <c r="V9" s="203" t="s">
        <v>268</v>
      </c>
      <c r="W9" s="106"/>
    </row>
    <row r="10" spans="1:23" x14ac:dyDescent="0.2">
      <c r="A10" s="203" t="s">
        <v>0</v>
      </c>
      <c r="B10" s="106"/>
      <c r="C10" s="106"/>
      <c r="D10" s="106"/>
      <c r="E10" s="106"/>
      <c r="F10" s="203" t="s">
        <v>0</v>
      </c>
      <c r="G10" s="106"/>
      <c r="H10" s="106"/>
      <c r="I10" s="106"/>
      <c r="J10" s="106"/>
      <c r="K10" s="106"/>
      <c r="L10" s="106"/>
      <c r="M10" s="106"/>
      <c r="N10" s="106"/>
      <c r="O10" s="106"/>
      <c r="P10" s="203" t="s">
        <v>8</v>
      </c>
      <c r="Q10" s="106"/>
      <c r="R10" s="203" t="s">
        <v>9</v>
      </c>
      <c r="S10" s="106"/>
      <c r="T10" s="203" t="s">
        <v>10</v>
      </c>
      <c r="U10" s="106"/>
      <c r="V10" s="203" t="s">
        <v>11</v>
      </c>
      <c r="W10" s="106"/>
    </row>
    <row r="11" spans="1:23" x14ac:dyDescent="0.2">
      <c r="A11" s="204" t="s">
        <v>0</v>
      </c>
      <c r="B11" s="106"/>
      <c r="C11" s="106"/>
      <c r="D11" s="106"/>
      <c r="E11" s="106"/>
      <c r="F11" s="204" t="s">
        <v>269</v>
      </c>
      <c r="G11" s="106"/>
      <c r="H11" s="106"/>
      <c r="I11" s="106"/>
      <c r="J11" s="106"/>
      <c r="K11" s="106"/>
      <c r="L11" s="106"/>
      <c r="M11" s="106"/>
      <c r="N11" s="106"/>
      <c r="O11" s="106"/>
      <c r="P11" s="208">
        <f>SUM(P12,P14)</f>
        <v>18333500</v>
      </c>
      <c r="Q11" s="106"/>
      <c r="R11" s="208">
        <f>SUM(R12,R14)</f>
        <v>17133500</v>
      </c>
      <c r="S11" s="106"/>
      <c r="T11" s="208">
        <f>SUM(T12,T14)</f>
        <v>2491017.2999999998</v>
      </c>
      <c r="U11" s="106"/>
      <c r="V11" s="209">
        <f>SUM(T11/R11)</f>
        <v>0.14538870049902236</v>
      </c>
      <c r="W11" s="210"/>
    </row>
    <row r="12" spans="1:23" x14ac:dyDescent="0.2">
      <c r="A12" s="202" t="s">
        <v>270</v>
      </c>
      <c r="B12" s="106"/>
      <c r="C12" s="106"/>
      <c r="D12" s="202" t="s">
        <v>271</v>
      </c>
      <c r="E12" s="106"/>
      <c r="F12" s="202" t="s">
        <v>272</v>
      </c>
      <c r="G12" s="106"/>
      <c r="H12" s="106"/>
      <c r="I12" s="106"/>
      <c r="J12" s="106"/>
      <c r="K12" s="106"/>
      <c r="L12" s="106"/>
      <c r="M12" s="106"/>
      <c r="N12" s="106"/>
      <c r="O12" s="106"/>
      <c r="P12" s="208">
        <f>SUM(P13)</f>
        <v>418500</v>
      </c>
      <c r="Q12" s="106"/>
      <c r="R12" s="208">
        <f>SUM(R13)</f>
        <v>418500</v>
      </c>
      <c r="S12" s="106"/>
      <c r="T12" s="208">
        <f>SUM(T13)</f>
        <v>114154.38</v>
      </c>
      <c r="U12" s="106"/>
      <c r="V12" s="209">
        <f>SUM(T12/R12)</f>
        <v>0.27277032258064515</v>
      </c>
      <c r="W12" s="210"/>
    </row>
    <row r="13" spans="1:23" x14ac:dyDescent="0.2">
      <c r="A13" s="201" t="s">
        <v>273</v>
      </c>
      <c r="B13" s="106"/>
      <c r="C13" s="106"/>
      <c r="D13" s="201" t="s">
        <v>274</v>
      </c>
      <c r="E13" s="106"/>
      <c r="F13" s="201" t="s">
        <v>275</v>
      </c>
      <c r="G13" s="106"/>
      <c r="H13" s="106"/>
      <c r="I13" s="106"/>
      <c r="J13" s="106"/>
      <c r="K13" s="106"/>
      <c r="L13" s="106"/>
      <c r="M13" s="106"/>
      <c r="N13" s="106"/>
      <c r="O13" s="106"/>
      <c r="P13" s="207">
        <v>418500</v>
      </c>
      <c r="Q13" s="110"/>
      <c r="R13" s="207">
        <v>418500</v>
      </c>
      <c r="S13" s="110"/>
      <c r="T13" s="207">
        <v>114154.38</v>
      </c>
      <c r="U13" s="110"/>
      <c r="V13" s="209">
        <f>SUM(T13/R13)</f>
        <v>0.27277032258064515</v>
      </c>
      <c r="W13" s="210"/>
    </row>
    <row r="14" spans="1:23" x14ac:dyDescent="0.2">
      <c r="A14" s="202" t="s">
        <v>270</v>
      </c>
      <c r="B14" s="106"/>
      <c r="C14" s="106"/>
      <c r="D14" s="202" t="s">
        <v>276</v>
      </c>
      <c r="E14" s="106"/>
      <c r="F14" s="202" t="s">
        <v>277</v>
      </c>
      <c r="G14" s="106"/>
      <c r="H14" s="106"/>
      <c r="I14" s="106"/>
      <c r="J14" s="106"/>
      <c r="K14" s="106"/>
      <c r="L14" s="106"/>
      <c r="M14" s="106"/>
      <c r="N14" s="106"/>
      <c r="O14" s="106"/>
      <c r="P14" s="208">
        <f>SUM(P15:P21)</f>
        <v>17915000</v>
      </c>
      <c r="Q14" s="110"/>
      <c r="R14" s="208">
        <f>SUM(R15:R21)</f>
        <v>16715000</v>
      </c>
      <c r="S14" s="110"/>
      <c r="T14" s="208">
        <f>SUM(T15:T21)</f>
        <v>2376862.92</v>
      </c>
      <c r="U14" s="110"/>
      <c r="V14" s="209">
        <f>SUM(T14/R14)</f>
        <v>0.14219939694884834</v>
      </c>
      <c r="W14" s="210"/>
    </row>
    <row r="15" spans="1:23" x14ac:dyDescent="0.2">
      <c r="A15" s="201" t="s">
        <v>273</v>
      </c>
      <c r="B15" s="106"/>
      <c r="C15" s="106"/>
      <c r="D15" s="201" t="s">
        <v>278</v>
      </c>
      <c r="E15" s="106"/>
      <c r="F15" s="201" t="s">
        <v>277</v>
      </c>
      <c r="G15" s="106"/>
      <c r="H15" s="106"/>
      <c r="I15" s="106"/>
      <c r="J15" s="106"/>
      <c r="K15" s="106"/>
      <c r="L15" s="106"/>
      <c r="M15" s="106"/>
      <c r="N15" s="106"/>
      <c r="O15" s="106"/>
      <c r="P15" s="207">
        <v>1435500</v>
      </c>
      <c r="Q15" s="110"/>
      <c r="R15" s="207">
        <v>1435500</v>
      </c>
      <c r="S15" s="110"/>
      <c r="T15" s="207">
        <v>1188137.27</v>
      </c>
      <c r="U15" s="110"/>
      <c r="V15" s="209">
        <f>SUM(T15/R15)</f>
        <v>0.82768183211424595</v>
      </c>
      <c r="W15" s="210"/>
    </row>
    <row r="16" spans="1:23" x14ac:dyDescent="0.2">
      <c r="A16" s="201" t="s">
        <v>273</v>
      </c>
      <c r="B16" s="106"/>
      <c r="C16" s="106"/>
      <c r="D16" s="201" t="s">
        <v>279</v>
      </c>
      <c r="E16" s="106"/>
      <c r="F16" s="201" t="s">
        <v>280</v>
      </c>
      <c r="G16" s="106"/>
      <c r="H16" s="106"/>
      <c r="I16" s="106"/>
      <c r="J16" s="106"/>
      <c r="K16" s="106"/>
      <c r="L16" s="106"/>
      <c r="M16" s="106"/>
      <c r="N16" s="106"/>
      <c r="O16" s="106"/>
      <c r="P16" s="207">
        <v>283000</v>
      </c>
      <c r="Q16" s="110"/>
      <c r="R16" s="207">
        <v>283000</v>
      </c>
      <c r="S16" s="110"/>
      <c r="T16" s="207">
        <v>57074.15</v>
      </c>
      <c r="U16" s="110"/>
      <c r="V16" s="209">
        <f>SUM(T16/R16)</f>
        <v>0.20167544169611307</v>
      </c>
      <c r="W16" s="210"/>
    </row>
    <row r="17" spans="1:23" x14ac:dyDescent="0.2">
      <c r="A17" s="201" t="s">
        <v>273</v>
      </c>
      <c r="B17" s="106"/>
      <c r="C17" s="106"/>
      <c r="D17" s="201" t="s">
        <v>281</v>
      </c>
      <c r="E17" s="106"/>
      <c r="F17" s="201" t="s">
        <v>282</v>
      </c>
      <c r="G17" s="106"/>
      <c r="H17" s="106"/>
      <c r="I17" s="106"/>
      <c r="J17" s="106"/>
      <c r="K17" s="106"/>
      <c r="L17" s="106"/>
      <c r="M17" s="106"/>
      <c r="N17" s="106"/>
      <c r="O17" s="106"/>
      <c r="P17" s="207">
        <v>1737500</v>
      </c>
      <c r="Q17" s="110"/>
      <c r="R17" s="207">
        <v>1737500</v>
      </c>
      <c r="S17" s="110"/>
      <c r="T17" s="207">
        <v>126915.96</v>
      </c>
      <c r="U17" s="110"/>
      <c r="V17" s="209">
        <f>SUM(T17/R17)</f>
        <v>7.3045156834532374E-2</v>
      </c>
      <c r="W17" s="210"/>
    </row>
    <row r="18" spans="1:23" x14ac:dyDescent="0.2">
      <c r="A18" s="201" t="s">
        <v>273</v>
      </c>
      <c r="B18" s="106"/>
      <c r="C18" s="106"/>
      <c r="D18" s="201" t="s">
        <v>283</v>
      </c>
      <c r="E18" s="106"/>
      <c r="F18" s="201" t="s">
        <v>284</v>
      </c>
      <c r="G18" s="106"/>
      <c r="H18" s="106"/>
      <c r="I18" s="106"/>
      <c r="J18" s="106"/>
      <c r="K18" s="106"/>
      <c r="L18" s="106"/>
      <c r="M18" s="106"/>
      <c r="N18" s="106"/>
      <c r="O18" s="106"/>
      <c r="P18" s="207">
        <v>12089000</v>
      </c>
      <c r="Q18" s="110"/>
      <c r="R18" s="207">
        <v>10889000</v>
      </c>
      <c r="S18" s="110"/>
      <c r="T18" s="207">
        <v>693915.4</v>
      </c>
      <c r="U18" s="110"/>
      <c r="V18" s="209">
        <f>SUM(T18/R18)</f>
        <v>6.3726274221691623E-2</v>
      </c>
      <c r="W18" s="210"/>
    </row>
    <row r="19" spans="1:23" x14ac:dyDescent="0.2">
      <c r="A19" s="201" t="s">
        <v>273</v>
      </c>
      <c r="B19" s="106"/>
      <c r="C19" s="106"/>
      <c r="D19" s="201" t="s">
        <v>285</v>
      </c>
      <c r="E19" s="106"/>
      <c r="F19" s="201" t="s">
        <v>286</v>
      </c>
      <c r="G19" s="106"/>
      <c r="H19" s="106"/>
      <c r="I19" s="106"/>
      <c r="J19" s="106"/>
      <c r="K19" s="106"/>
      <c r="L19" s="106"/>
      <c r="M19" s="106"/>
      <c r="N19" s="106"/>
      <c r="O19" s="106"/>
      <c r="P19" s="207">
        <v>361000</v>
      </c>
      <c r="Q19" s="110"/>
      <c r="R19" s="207">
        <v>361000</v>
      </c>
      <c r="S19" s="110"/>
      <c r="T19" s="207">
        <v>61284.68</v>
      </c>
      <c r="U19" s="110"/>
      <c r="V19" s="209">
        <f>SUM(T19/R19)</f>
        <v>0.1697636565096953</v>
      </c>
      <c r="W19" s="210"/>
    </row>
    <row r="20" spans="1:23" x14ac:dyDescent="0.2">
      <c r="A20" s="201" t="s">
        <v>273</v>
      </c>
      <c r="B20" s="106"/>
      <c r="C20" s="106"/>
      <c r="D20" s="201" t="s">
        <v>287</v>
      </c>
      <c r="E20" s="106"/>
      <c r="F20" s="201" t="s">
        <v>288</v>
      </c>
      <c r="G20" s="106"/>
      <c r="H20" s="106"/>
      <c r="I20" s="106"/>
      <c r="J20" s="106"/>
      <c r="K20" s="106"/>
      <c r="L20" s="106"/>
      <c r="M20" s="106"/>
      <c r="N20" s="106"/>
      <c r="O20" s="106"/>
      <c r="P20" s="207">
        <v>1680000</v>
      </c>
      <c r="Q20" s="110"/>
      <c r="R20" s="207">
        <v>1680000</v>
      </c>
      <c r="S20" s="110"/>
      <c r="T20" s="207">
        <v>54418.92</v>
      </c>
      <c r="U20" s="110"/>
      <c r="V20" s="209">
        <f>SUM(T20/R20)</f>
        <v>3.2392214285714288E-2</v>
      </c>
      <c r="W20" s="210"/>
    </row>
    <row r="21" spans="1:23" x14ac:dyDescent="0.2">
      <c r="A21" s="201" t="s">
        <v>273</v>
      </c>
      <c r="B21" s="106"/>
      <c r="C21" s="106"/>
      <c r="D21" s="201" t="s">
        <v>289</v>
      </c>
      <c r="E21" s="106"/>
      <c r="F21" s="201" t="s">
        <v>290</v>
      </c>
      <c r="G21" s="106"/>
      <c r="H21" s="106"/>
      <c r="I21" s="106"/>
      <c r="J21" s="106"/>
      <c r="K21" s="106"/>
      <c r="L21" s="106"/>
      <c r="M21" s="106"/>
      <c r="N21" s="106"/>
      <c r="O21" s="106"/>
      <c r="P21" s="207">
        <v>329000</v>
      </c>
      <c r="Q21" s="110"/>
      <c r="R21" s="207">
        <v>329000</v>
      </c>
      <c r="S21" s="110"/>
      <c r="T21" s="207">
        <v>195116.54</v>
      </c>
      <c r="U21" s="110"/>
      <c r="V21" s="209">
        <f>SUM(T21/R21)</f>
        <v>0.59305939209726444</v>
      </c>
      <c r="W21" s="210"/>
    </row>
  </sheetData>
  <mergeCells count="96">
    <mergeCell ref="A1:B1"/>
    <mergeCell ref="A2:B2"/>
    <mergeCell ref="A3:B3"/>
    <mergeCell ref="A4:B4"/>
    <mergeCell ref="A5:B5"/>
    <mergeCell ref="A6:W6"/>
    <mergeCell ref="A7:W7"/>
    <mergeCell ref="A8:W8"/>
    <mergeCell ref="A9:E9"/>
    <mergeCell ref="F9:O9"/>
    <mergeCell ref="P9:Q9"/>
    <mergeCell ref="R9:S9"/>
    <mergeCell ref="T9:U9"/>
    <mergeCell ref="V9:W9"/>
    <mergeCell ref="V11:W11"/>
    <mergeCell ref="A10:E10"/>
    <mergeCell ref="F10:O10"/>
    <mergeCell ref="P10:Q10"/>
    <mergeCell ref="R10:S10"/>
    <mergeCell ref="T10:U10"/>
    <mergeCell ref="V10:W10"/>
    <mergeCell ref="A11:E11"/>
    <mergeCell ref="F11:O11"/>
    <mergeCell ref="P11:Q11"/>
    <mergeCell ref="R11:S11"/>
    <mergeCell ref="T11:U11"/>
    <mergeCell ref="A15:C15"/>
    <mergeCell ref="D15:E15"/>
    <mergeCell ref="V12:W12"/>
    <mergeCell ref="A13:C13"/>
    <mergeCell ref="D13:E13"/>
    <mergeCell ref="F13:O13"/>
    <mergeCell ref="P13:Q13"/>
    <mergeCell ref="R13:S13"/>
    <mergeCell ref="T13:U13"/>
    <mergeCell ref="V13:W13"/>
    <mergeCell ref="A12:C12"/>
    <mergeCell ref="D12:E12"/>
    <mergeCell ref="F12:O12"/>
    <mergeCell ref="P12:Q12"/>
    <mergeCell ref="R12:S12"/>
    <mergeCell ref="T12:U12"/>
    <mergeCell ref="A14:C14"/>
    <mergeCell ref="D14:E14"/>
    <mergeCell ref="F14:O14"/>
    <mergeCell ref="P14:Q14"/>
    <mergeCell ref="R14:S14"/>
    <mergeCell ref="T16:U16"/>
    <mergeCell ref="V14:W14"/>
    <mergeCell ref="F15:O15"/>
    <mergeCell ref="P15:Q15"/>
    <mergeCell ref="R15:S15"/>
    <mergeCell ref="V16:W16"/>
    <mergeCell ref="T15:U15"/>
    <mergeCell ref="V15:W15"/>
    <mergeCell ref="T14:U14"/>
    <mergeCell ref="F17:O17"/>
    <mergeCell ref="P17:Q17"/>
    <mergeCell ref="R17:S17"/>
    <mergeCell ref="F16:O16"/>
    <mergeCell ref="P16:Q16"/>
    <mergeCell ref="R16:S16"/>
    <mergeCell ref="T17:U17"/>
    <mergeCell ref="V17:W17"/>
    <mergeCell ref="A16:C16"/>
    <mergeCell ref="D16:E16"/>
    <mergeCell ref="T19:U19"/>
    <mergeCell ref="V19:W19"/>
    <mergeCell ref="A18:C18"/>
    <mergeCell ref="D18:E18"/>
    <mergeCell ref="F18:O18"/>
    <mergeCell ref="P18:Q18"/>
    <mergeCell ref="R18:S18"/>
    <mergeCell ref="T18:U18"/>
    <mergeCell ref="A19:C19"/>
    <mergeCell ref="D19:E19"/>
    <mergeCell ref="A17:C17"/>
    <mergeCell ref="D17:E17"/>
    <mergeCell ref="V18:W18"/>
    <mergeCell ref="F19:O19"/>
    <mergeCell ref="P19:Q19"/>
    <mergeCell ref="R19:S19"/>
    <mergeCell ref="V20:W20"/>
    <mergeCell ref="T21:U21"/>
    <mergeCell ref="V21:W21"/>
    <mergeCell ref="A20:C20"/>
    <mergeCell ref="D20:E20"/>
    <mergeCell ref="A21:C21"/>
    <mergeCell ref="D21:E21"/>
    <mergeCell ref="F21:O21"/>
    <mergeCell ref="P21:Q21"/>
    <mergeCell ref="R21:S21"/>
    <mergeCell ref="F20:O20"/>
    <mergeCell ref="P20:Q20"/>
    <mergeCell ref="R20:S20"/>
    <mergeCell ref="T20:U20"/>
  </mergeCells>
  <pageMargins left="0.74803149606299213" right="0.74803149606299213" top="0.98425196850393704" bottom="0.98425196850393704" header="0.51181102362204722" footer="0.51181102362204722"/>
  <pageSetup scale="7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32"/>
  <sheetViews>
    <sheetView tabSelected="1" workbookViewId="0">
      <selection activeCell="R412" sqref="R412"/>
    </sheetView>
  </sheetViews>
  <sheetFormatPr defaultRowHeight="12.75" x14ac:dyDescent="0.2"/>
  <cols>
    <col min="1" max="2" width="9.140625" customWidth="1"/>
    <col min="3" max="4" width="9.28515625" bestFit="1" customWidth="1"/>
    <col min="5" max="5" width="10.85546875" bestFit="1" customWidth="1"/>
    <col min="6" max="7" width="9.28515625" bestFit="1" customWidth="1"/>
    <col min="10" max="12" width="10.85546875" bestFit="1" customWidth="1"/>
    <col min="13" max="13" width="11" customWidth="1"/>
  </cols>
  <sheetData>
    <row r="1" spans="1:13" x14ac:dyDescent="0.2">
      <c r="A1" s="106" t="s">
        <v>299</v>
      </c>
      <c r="B1" s="106"/>
      <c r="C1" s="1" t="s">
        <v>291</v>
      </c>
      <c r="D1" s="2" t="s">
        <v>291</v>
      </c>
    </row>
    <row r="2" spans="1:13" x14ac:dyDescent="0.2">
      <c r="A2" s="106" t="s">
        <v>0</v>
      </c>
      <c r="B2" s="106"/>
      <c r="C2" s="1" t="s">
        <v>291</v>
      </c>
      <c r="D2" s="3" t="s">
        <v>291</v>
      </c>
    </row>
    <row r="3" spans="1:13" x14ac:dyDescent="0.2">
      <c r="A3" s="106" t="s">
        <v>292</v>
      </c>
      <c r="B3" s="106"/>
    </row>
    <row r="4" spans="1:13" x14ac:dyDescent="0.2">
      <c r="A4" s="106" t="s">
        <v>293</v>
      </c>
      <c r="B4" s="106"/>
    </row>
    <row r="5" spans="1:13" x14ac:dyDescent="0.2">
      <c r="A5" s="106" t="s">
        <v>294</v>
      </c>
      <c r="B5" s="106"/>
    </row>
    <row r="6" spans="1:13" s="18" customFormat="1" x14ac:dyDescent="0.2"/>
    <row r="7" spans="1:13" x14ac:dyDescent="0.2">
      <c r="A7" s="26" t="s">
        <v>487</v>
      </c>
    </row>
    <row r="8" spans="1:13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3" x14ac:dyDescent="0.2">
      <c r="A9" s="32" t="s">
        <v>270</v>
      </c>
      <c r="B9" s="32" t="s">
        <v>273</v>
      </c>
      <c r="C9" s="32" t="s">
        <v>318</v>
      </c>
      <c r="D9" s="29" t="s">
        <v>319</v>
      </c>
      <c r="E9" s="29" t="s">
        <v>320</v>
      </c>
      <c r="F9" s="34"/>
      <c r="G9" s="34"/>
      <c r="H9" s="34"/>
      <c r="I9" s="34"/>
      <c r="J9" s="34" t="s">
        <v>488</v>
      </c>
      <c r="K9" s="34" t="s">
        <v>489</v>
      </c>
      <c r="L9" s="34" t="s">
        <v>490</v>
      </c>
      <c r="M9" s="35" t="s">
        <v>492</v>
      </c>
    </row>
    <row r="10" spans="1:13" x14ac:dyDescent="0.2">
      <c r="A10" s="30"/>
      <c r="B10" s="30"/>
      <c r="C10" s="30"/>
      <c r="D10" s="29" t="s">
        <v>321</v>
      </c>
      <c r="E10" s="33" t="s">
        <v>322</v>
      </c>
      <c r="F10" s="34"/>
      <c r="G10" s="34" t="s">
        <v>323</v>
      </c>
      <c r="H10" s="34"/>
      <c r="I10" s="34"/>
      <c r="J10" s="34">
        <v>2019</v>
      </c>
      <c r="K10" s="34">
        <v>2012</v>
      </c>
      <c r="L10" s="34" t="s">
        <v>491</v>
      </c>
      <c r="M10" s="36" t="s">
        <v>568</v>
      </c>
    </row>
    <row r="11" spans="1:13" x14ac:dyDescent="0.2">
      <c r="A11" s="30"/>
      <c r="B11" s="30"/>
      <c r="C11" s="30"/>
      <c r="D11" s="37" t="s">
        <v>324</v>
      </c>
      <c r="E11" s="30"/>
      <c r="F11" s="30"/>
      <c r="G11" s="30"/>
      <c r="H11" s="30"/>
      <c r="I11" s="30"/>
      <c r="J11" s="30"/>
      <c r="K11" s="30"/>
      <c r="L11" s="30"/>
      <c r="M11" s="31"/>
    </row>
    <row r="12" spans="1:13" x14ac:dyDescent="0.2">
      <c r="A12" s="30">
        <v>1</v>
      </c>
      <c r="B12" s="30">
        <v>2</v>
      </c>
      <c r="C12" s="30"/>
      <c r="D12" s="30">
        <v>3</v>
      </c>
      <c r="E12" s="30">
        <v>4</v>
      </c>
      <c r="F12" s="30">
        <v>5</v>
      </c>
      <c r="G12" s="30">
        <v>6</v>
      </c>
      <c r="H12" s="30"/>
      <c r="I12" s="30"/>
      <c r="J12" s="30">
        <v>7</v>
      </c>
      <c r="K12" s="30">
        <v>8</v>
      </c>
      <c r="L12" s="30">
        <v>9</v>
      </c>
      <c r="M12" s="30">
        <v>10</v>
      </c>
    </row>
    <row r="13" spans="1:13" x14ac:dyDescent="0.2">
      <c r="A13" s="29"/>
      <c r="B13" s="29"/>
      <c r="C13" s="29"/>
      <c r="D13" s="29"/>
      <c r="E13" s="29"/>
      <c r="F13" s="29"/>
      <c r="G13" s="29"/>
      <c r="H13" s="29"/>
      <c r="I13" s="29"/>
      <c r="J13" s="38">
        <v>18333500</v>
      </c>
      <c r="K13" s="38">
        <v>17133500</v>
      </c>
      <c r="L13" s="38">
        <f>SUM(L14,L60)</f>
        <v>2491017.2999999998</v>
      </c>
      <c r="M13" s="98">
        <f>SUM(L13/K13)</f>
        <v>0.14538870049902236</v>
      </c>
    </row>
    <row r="14" spans="1:13" x14ac:dyDescent="0.2">
      <c r="A14" s="57" t="s">
        <v>271</v>
      </c>
      <c r="B14" s="57"/>
      <c r="C14" s="58"/>
      <c r="D14" s="58"/>
      <c r="E14" s="58" t="s">
        <v>325</v>
      </c>
      <c r="F14" s="58"/>
      <c r="G14" s="58"/>
      <c r="H14" s="58"/>
      <c r="I14" s="58"/>
      <c r="J14" s="59">
        <v>418500</v>
      </c>
      <c r="K14" s="59">
        <v>418500</v>
      </c>
      <c r="L14" s="59">
        <f>SUM(L16,L43)</f>
        <v>114154.38</v>
      </c>
      <c r="M14" s="95">
        <f>SUM(L14/K14)</f>
        <v>0.27277032258064515</v>
      </c>
    </row>
    <row r="15" spans="1:13" x14ac:dyDescent="0.2">
      <c r="A15" s="27"/>
      <c r="B15" s="2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90"/>
    </row>
    <row r="16" spans="1:13" x14ac:dyDescent="0.2">
      <c r="A16" s="42" t="s">
        <v>271</v>
      </c>
      <c r="B16" s="42" t="s">
        <v>493</v>
      </c>
      <c r="C16" s="43"/>
      <c r="D16" s="43"/>
      <c r="E16" s="43" t="s">
        <v>326</v>
      </c>
      <c r="F16" s="43"/>
      <c r="G16" s="43"/>
      <c r="H16" s="43"/>
      <c r="I16" s="43"/>
      <c r="J16" s="44">
        <v>406500</v>
      </c>
      <c r="K16" s="44">
        <v>406500</v>
      </c>
      <c r="L16" s="44">
        <f>SUM(L18)</f>
        <v>109375.39</v>
      </c>
      <c r="M16" s="83">
        <f>SUM(L16/K16)</f>
        <v>0.26906615006150059</v>
      </c>
    </row>
    <row r="17" spans="1:16" x14ac:dyDescent="0.2">
      <c r="A17" s="27"/>
      <c r="B17" s="2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90"/>
    </row>
    <row r="18" spans="1:16" x14ac:dyDescent="0.2">
      <c r="A18" s="45" t="s">
        <v>271</v>
      </c>
      <c r="B18" s="45" t="s">
        <v>493</v>
      </c>
      <c r="C18" s="46">
        <v>1000</v>
      </c>
      <c r="D18" s="46"/>
      <c r="E18" s="46" t="s">
        <v>327</v>
      </c>
      <c r="F18" s="46"/>
      <c r="G18" s="46"/>
      <c r="H18" s="46"/>
      <c r="I18" s="46"/>
      <c r="J18" s="47">
        <v>406500</v>
      </c>
      <c r="K18" s="47">
        <v>406500</v>
      </c>
      <c r="L18" s="47">
        <f>SUM(L19,L36)</f>
        <v>109375.39</v>
      </c>
      <c r="M18" s="84">
        <f t="shared" ref="M18:M24" si="0">SUM(L18/K18)</f>
        <v>0.26906615006150059</v>
      </c>
      <c r="P18" s="26" t="s">
        <v>567</v>
      </c>
    </row>
    <row r="19" spans="1:16" x14ac:dyDescent="0.2">
      <c r="A19" s="67" t="s">
        <v>271</v>
      </c>
      <c r="B19" s="67" t="s">
        <v>493</v>
      </c>
      <c r="C19" s="68">
        <v>1000</v>
      </c>
      <c r="D19" s="68" t="s">
        <v>328</v>
      </c>
      <c r="E19" s="67" t="s">
        <v>501</v>
      </c>
      <c r="F19" s="68" t="s">
        <v>329</v>
      </c>
      <c r="G19" s="68"/>
      <c r="H19" s="68"/>
      <c r="I19" s="68"/>
      <c r="J19" s="69">
        <v>386500</v>
      </c>
      <c r="K19" s="69">
        <v>386500</v>
      </c>
      <c r="L19" s="69">
        <f>SUM(L22)</f>
        <v>109375.39</v>
      </c>
      <c r="M19" s="85">
        <f t="shared" si="0"/>
        <v>0.28298936610608022</v>
      </c>
    </row>
    <row r="20" spans="1:16" x14ac:dyDescent="0.2">
      <c r="A20" s="51"/>
      <c r="B20" s="51"/>
      <c r="C20" s="52"/>
      <c r="D20" s="52">
        <v>1</v>
      </c>
      <c r="E20" s="52"/>
      <c r="F20" s="52" t="s">
        <v>330</v>
      </c>
      <c r="G20" s="52"/>
      <c r="H20" s="52"/>
      <c r="I20" s="52"/>
      <c r="J20" s="53">
        <v>100000</v>
      </c>
      <c r="K20" s="53">
        <v>100000</v>
      </c>
      <c r="L20" s="53">
        <v>100000</v>
      </c>
      <c r="M20" s="86">
        <f t="shared" si="0"/>
        <v>1</v>
      </c>
    </row>
    <row r="21" spans="1:16" x14ac:dyDescent="0.2">
      <c r="A21" s="51"/>
      <c r="B21" s="51"/>
      <c r="C21" s="52"/>
      <c r="D21" s="52">
        <v>4</v>
      </c>
      <c r="E21" s="52"/>
      <c r="F21" s="52" t="s">
        <v>331</v>
      </c>
      <c r="G21" s="52"/>
      <c r="H21" s="52"/>
      <c r="I21" s="52"/>
      <c r="J21" s="53">
        <v>286500</v>
      </c>
      <c r="K21" s="53">
        <v>286500</v>
      </c>
      <c r="L21" s="53">
        <v>9375.39</v>
      </c>
      <c r="M21" s="86">
        <f t="shared" si="0"/>
        <v>3.2723874345549735E-2</v>
      </c>
    </row>
    <row r="22" spans="1:16" x14ac:dyDescent="0.2">
      <c r="A22" s="27"/>
      <c r="B22" s="27"/>
      <c r="C22" s="16"/>
      <c r="D22" s="16"/>
      <c r="E22" s="54">
        <v>3</v>
      </c>
      <c r="F22" s="54" t="s">
        <v>332</v>
      </c>
      <c r="G22" s="54"/>
      <c r="H22" s="54"/>
      <c r="I22" s="54"/>
      <c r="J22" s="55">
        <v>386500</v>
      </c>
      <c r="K22" s="55">
        <v>386500</v>
      </c>
      <c r="L22" s="55">
        <f>SUM(L23,L29)</f>
        <v>109375.39</v>
      </c>
      <c r="M22" s="87">
        <f t="shared" si="0"/>
        <v>0.28298936610608022</v>
      </c>
    </row>
    <row r="23" spans="1:16" x14ac:dyDescent="0.2">
      <c r="A23" s="27"/>
      <c r="B23" s="27"/>
      <c r="C23" s="16"/>
      <c r="D23" s="16"/>
      <c r="E23" s="54">
        <v>31</v>
      </c>
      <c r="F23" s="54" t="s">
        <v>333</v>
      </c>
      <c r="G23" s="54"/>
      <c r="H23" s="54"/>
      <c r="I23" s="54"/>
      <c r="J23" s="55">
        <f>SUM(J24,J26)</f>
        <v>184500</v>
      </c>
      <c r="K23" s="55">
        <f>SUM(K24,K26)</f>
        <v>184500</v>
      </c>
      <c r="L23" s="55">
        <f>SUM(L24,L26)</f>
        <v>88144.44</v>
      </c>
      <c r="M23" s="87">
        <f t="shared" si="0"/>
        <v>0.4777476422764228</v>
      </c>
    </row>
    <row r="24" spans="1:16" x14ac:dyDescent="0.2">
      <c r="A24" s="27"/>
      <c r="B24" s="27"/>
      <c r="C24" s="16"/>
      <c r="D24" s="16"/>
      <c r="E24" s="16">
        <v>311</v>
      </c>
      <c r="F24" s="16" t="s">
        <v>334</v>
      </c>
      <c r="G24" s="16"/>
      <c r="H24" s="16"/>
      <c r="I24" s="16"/>
      <c r="J24" s="25">
        <v>160000</v>
      </c>
      <c r="K24" s="25">
        <v>160000</v>
      </c>
      <c r="L24" s="25">
        <v>76672.66</v>
      </c>
      <c r="M24" s="85">
        <f t="shared" si="0"/>
        <v>0.47920412500000004</v>
      </c>
    </row>
    <row r="25" spans="1:16" s="18" customFormat="1" x14ac:dyDescent="0.2">
      <c r="A25" s="27"/>
      <c r="B25" s="27"/>
      <c r="C25" s="16"/>
      <c r="D25" s="16"/>
      <c r="E25" s="16">
        <v>3111</v>
      </c>
      <c r="F25" s="16" t="s">
        <v>504</v>
      </c>
      <c r="G25" s="16"/>
      <c r="H25" s="16"/>
      <c r="I25" s="16"/>
      <c r="J25" s="25"/>
      <c r="K25" s="25"/>
      <c r="L25" s="25">
        <v>76672.66</v>
      </c>
      <c r="M25" s="85"/>
      <c r="O25" s="66"/>
    </row>
    <row r="26" spans="1:16" x14ac:dyDescent="0.2">
      <c r="A26" s="27"/>
      <c r="B26" s="27"/>
      <c r="C26" s="16"/>
      <c r="D26" s="16"/>
      <c r="E26" s="16">
        <v>313</v>
      </c>
      <c r="F26" s="16" t="s">
        <v>335</v>
      </c>
      <c r="G26" s="16"/>
      <c r="H26" s="16"/>
      <c r="I26" s="16"/>
      <c r="J26" s="25">
        <v>24500</v>
      </c>
      <c r="K26" s="25">
        <v>24500</v>
      </c>
      <c r="L26" s="25">
        <v>11471.78</v>
      </c>
      <c r="M26" s="85">
        <f>SUM(L26/K26)</f>
        <v>0.46823591836734696</v>
      </c>
    </row>
    <row r="27" spans="1:16" s="18" customFormat="1" x14ac:dyDescent="0.2">
      <c r="A27" s="27"/>
      <c r="B27" s="27"/>
      <c r="C27" s="16"/>
      <c r="D27" s="16"/>
      <c r="E27" s="16">
        <v>3132</v>
      </c>
      <c r="F27" s="16" t="s">
        <v>505</v>
      </c>
      <c r="G27" s="16"/>
      <c r="H27" s="16"/>
      <c r="I27" s="16"/>
      <c r="J27" s="25"/>
      <c r="K27" s="25"/>
      <c r="L27" s="25">
        <v>11280</v>
      </c>
      <c r="M27" s="85"/>
    </row>
    <row r="28" spans="1:16" s="18" customFormat="1" x14ac:dyDescent="0.2">
      <c r="A28" s="27"/>
      <c r="B28" s="27"/>
      <c r="C28" s="16"/>
      <c r="D28" s="16"/>
      <c r="E28" s="16">
        <v>3133</v>
      </c>
      <c r="F28" s="16" t="s">
        <v>506</v>
      </c>
      <c r="G28" s="16"/>
      <c r="H28" s="16"/>
      <c r="I28" s="16"/>
      <c r="J28" s="25"/>
      <c r="K28" s="25"/>
      <c r="L28" s="25">
        <v>191.78</v>
      </c>
      <c r="M28" s="85"/>
    </row>
    <row r="29" spans="1:16" x14ac:dyDescent="0.2">
      <c r="A29" s="27"/>
      <c r="B29" s="27"/>
      <c r="C29" s="16"/>
      <c r="D29" s="16"/>
      <c r="E29" s="54">
        <v>32</v>
      </c>
      <c r="F29" s="54" t="s">
        <v>336</v>
      </c>
      <c r="G29" s="54"/>
      <c r="H29" s="54"/>
      <c r="I29" s="54"/>
      <c r="J29" s="55">
        <f>SUM(J30,J32,J34)</f>
        <v>202000</v>
      </c>
      <c r="K29" s="55">
        <f>SUM(K30,K32,K34)</f>
        <v>202000</v>
      </c>
      <c r="L29" s="55">
        <f>SUM(L30,L32,L34)</f>
        <v>21230.95</v>
      </c>
      <c r="M29" s="87">
        <f>SUM(L29/K29)</f>
        <v>0.10510371287128713</v>
      </c>
    </row>
    <row r="30" spans="1:16" x14ac:dyDescent="0.2">
      <c r="A30" s="27"/>
      <c r="B30" s="27"/>
      <c r="C30" s="16"/>
      <c r="D30" s="16"/>
      <c r="E30" s="16">
        <v>321</v>
      </c>
      <c r="F30" s="16" t="s">
        <v>337</v>
      </c>
      <c r="G30" s="16"/>
      <c r="H30" s="16"/>
      <c r="I30" s="16"/>
      <c r="J30" s="25">
        <v>7000</v>
      </c>
      <c r="K30" s="25">
        <v>7000</v>
      </c>
      <c r="L30" s="25">
        <v>0</v>
      </c>
      <c r="M30" s="85">
        <f>SUM(L30/K30)</f>
        <v>0</v>
      </c>
    </row>
    <row r="31" spans="1:16" s="18" customFormat="1" x14ac:dyDescent="0.2">
      <c r="A31" s="27"/>
      <c r="B31" s="27"/>
      <c r="C31" s="16"/>
      <c r="D31" s="16"/>
      <c r="E31" s="16">
        <v>3212</v>
      </c>
      <c r="F31" s="16" t="s">
        <v>507</v>
      </c>
      <c r="G31" s="16"/>
      <c r="H31" s="16"/>
      <c r="I31" s="16"/>
      <c r="J31" s="25"/>
      <c r="K31" s="25"/>
      <c r="L31" s="25">
        <v>0</v>
      </c>
      <c r="M31" s="85"/>
    </row>
    <row r="32" spans="1:16" x14ac:dyDescent="0.2">
      <c r="A32" s="27"/>
      <c r="B32" s="27"/>
      <c r="C32" s="16"/>
      <c r="D32" s="16"/>
      <c r="E32" s="16">
        <v>323</v>
      </c>
      <c r="F32" s="16" t="s">
        <v>338</v>
      </c>
      <c r="G32" s="16"/>
      <c r="H32" s="16"/>
      <c r="I32" s="16"/>
      <c r="J32" s="25">
        <v>1000</v>
      </c>
      <c r="K32" s="25">
        <v>1000</v>
      </c>
      <c r="L32" s="25">
        <v>0</v>
      </c>
      <c r="M32" s="85">
        <f>SUM(L32/K32)</f>
        <v>0</v>
      </c>
    </row>
    <row r="33" spans="1:13" s="18" customFormat="1" x14ac:dyDescent="0.2">
      <c r="A33" s="27"/>
      <c r="B33" s="27"/>
      <c r="C33" s="16"/>
      <c r="D33" s="16"/>
      <c r="E33" s="16">
        <v>3231</v>
      </c>
      <c r="F33" s="16" t="s">
        <v>508</v>
      </c>
      <c r="G33" s="16"/>
      <c r="H33" s="16"/>
      <c r="I33" s="16"/>
      <c r="J33" s="25"/>
      <c r="K33" s="25"/>
      <c r="L33" s="25">
        <v>0</v>
      </c>
      <c r="M33" s="85"/>
    </row>
    <row r="34" spans="1:13" x14ac:dyDescent="0.2">
      <c r="A34" s="27"/>
      <c r="B34" s="27"/>
      <c r="C34" s="16"/>
      <c r="D34" s="16"/>
      <c r="E34" s="16">
        <v>329</v>
      </c>
      <c r="F34" s="16" t="s">
        <v>339</v>
      </c>
      <c r="G34" s="16"/>
      <c r="H34" s="16"/>
      <c r="I34" s="16"/>
      <c r="J34" s="25">
        <v>194000</v>
      </c>
      <c r="K34" s="25">
        <v>194000</v>
      </c>
      <c r="L34" s="25">
        <v>21230.95</v>
      </c>
      <c r="M34" s="85">
        <f>SUM(L34/K34)</f>
        <v>0.10943788659793814</v>
      </c>
    </row>
    <row r="35" spans="1:13" s="18" customFormat="1" x14ac:dyDescent="0.2">
      <c r="A35" s="27"/>
      <c r="B35" s="27"/>
      <c r="C35" s="16"/>
      <c r="D35" s="16"/>
      <c r="E35" s="16">
        <v>3291</v>
      </c>
      <c r="F35" s="16" t="s">
        <v>548</v>
      </c>
      <c r="G35" s="16"/>
      <c r="H35" s="16"/>
      <c r="I35" s="16"/>
      <c r="J35" s="25"/>
      <c r="K35" s="25"/>
      <c r="L35" s="25">
        <v>21230.95</v>
      </c>
      <c r="M35" s="85"/>
    </row>
    <row r="36" spans="1:13" x14ac:dyDescent="0.2">
      <c r="A36" s="67" t="s">
        <v>271</v>
      </c>
      <c r="B36" s="67" t="s">
        <v>493</v>
      </c>
      <c r="C36" s="68">
        <v>1000</v>
      </c>
      <c r="D36" s="68" t="s">
        <v>340</v>
      </c>
      <c r="E36" s="67" t="s">
        <v>501</v>
      </c>
      <c r="F36" s="68" t="s">
        <v>341</v>
      </c>
      <c r="G36" s="68"/>
      <c r="H36" s="68"/>
      <c r="I36" s="68"/>
      <c r="J36" s="69">
        <v>20000</v>
      </c>
      <c r="K36" s="69">
        <v>20000</v>
      </c>
      <c r="L36" s="69">
        <v>0</v>
      </c>
      <c r="M36" s="85">
        <f>SUM(L36/K36)</f>
        <v>0</v>
      </c>
    </row>
    <row r="37" spans="1:13" x14ac:dyDescent="0.2">
      <c r="A37" s="51"/>
      <c r="B37" s="51"/>
      <c r="C37" s="52"/>
      <c r="D37" s="52">
        <v>1</v>
      </c>
      <c r="E37" s="52"/>
      <c r="F37" s="52" t="s">
        <v>330</v>
      </c>
      <c r="G37" s="52"/>
      <c r="H37" s="52"/>
      <c r="I37" s="52"/>
      <c r="J37" s="53">
        <v>20000</v>
      </c>
      <c r="K37" s="53">
        <v>20000</v>
      </c>
      <c r="L37" s="53">
        <v>0</v>
      </c>
      <c r="M37" s="86">
        <f>SUM(L37/K37)</f>
        <v>0</v>
      </c>
    </row>
    <row r="38" spans="1:13" x14ac:dyDescent="0.2">
      <c r="A38" s="27"/>
      <c r="B38" s="27"/>
      <c r="C38" s="16"/>
      <c r="D38" s="16"/>
      <c r="E38" s="54">
        <v>3</v>
      </c>
      <c r="F38" s="54" t="s">
        <v>332</v>
      </c>
      <c r="G38" s="54"/>
      <c r="H38" s="54"/>
      <c r="I38" s="54"/>
      <c r="J38" s="55">
        <v>20000</v>
      </c>
      <c r="K38" s="55">
        <v>20000</v>
      </c>
      <c r="L38" s="55">
        <v>0</v>
      </c>
      <c r="M38" s="87">
        <f>SUM(L38/K38)</f>
        <v>0</v>
      </c>
    </row>
    <row r="39" spans="1:13" x14ac:dyDescent="0.2">
      <c r="A39" s="27"/>
      <c r="B39" s="27"/>
      <c r="C39" s="16"/>
      <c r="D39" s="16"/>
      <c r="E39" s="54">
        <v>38</v>
      </c>
      <c r="F39" s="54" t="s">
        <v>342</v>
      </c>
      <c r="G39" s="54"/>
      <c r="H39" s="54"/>
      <c r="I39" s="54"/>
      <c r="J39" s="55">
        <v>20000</v>
      </c>
      <c r="K39" s="55">
        <v>20000</v>
      </c>
      <c r="L39" s="55">
        <v>0</v>
      </c>
      <c r="M39" s="87">
        <v>0.26906615006150059</v>
      </c>
    </row>
    <row r="40" spans="1:13" x14ac:dyDescent="0.2">
      <c r="A40" s="27"/>
      <c r="B40" s="27"/>
      <c r="C40" s="16"/>
      <c r="D40" s="16"/>
      <c r="E40" s="16">
        <v>381</v>
      </c>
      <c r="F40" s="16" t="s">
        <v>343</v>
      </c>
      <c r="G40" s="16"/>
      <c r="H40" s="16"/>
      <c r="I40" s="16"/>
      <c r="J40" s="25">
        <v>20000</v>
      </c>
      <c r="K40" s="25">
        <v>20000</v>
      </c>
      <c r="L40" s="25">
        <v>0</v>
      </c>
      <c r="M40" s="85">
        <f>SUM(L40/K40)</f>
        <v>0</v>
      </c>
    </row>
    <row r="41" spans="1:13" s="18" customFormat="1" x14ac:dyDescent="0.2">
      <c r="A41" s="27"/>
      <c r="B41" s="27"/>
      <c r="C41" s="16"/>
      <c r="D41" s="16"/>
      <c r="E41" s="16">
        <v>3811</v>
      </c>
      <c r="F41" s="16" t="s">
        <v>510</v>
      </c>
      <c r="G41" s="16"/>
      <c r="H41" s="16"/>
      <c r="I41" s="16"/>
      <c r="J41" s="25"/>
      <c r="K41" s="25"/>
      <c r="L41" s="25">
        <v>0</v>
      </c>
      <c r="M41" s="85"/>
    </row>
    <row r="42" spans="1:13" x14ac:dyDescent="0.2">
      <c r="A42" s="27"/>
      <c r="B42" s="27"/>
      <c r="C42" s="16"/>
      <c r="D42" s="16"/>
      <c r="E42" s="16"/>
      <c r="F42" s="16"/>
      <c r="G42" s="16"/>
      <c r="H42" s="16"/>
      <c r="I42" s="16"/>
      <c r="J42" s="16"/>
      <c r="K42" s="16"/>
      <c r="L42" s="25"/>
      <c r="M42" s="85"/>
    </row>
    <row r="43" spans="1:13" x14ac:dyDescent="0.2">
      <c r="A43" s="45" t="s">
        <v>271</v>
      </c>
      <c r="B43" s="42" t="s">
        <v>494</v>
      </c>
      <c r="C43" s="43"/>
      <c r="D43" s="43"/>
      <c r="E43" s="43" t="s">
        <v>344</v>
      </c>
      <c r="F43" s="43"/>
      <c r="G43" s="43"/>
      <c r="H43" s="43"/>
      <c r="I43" s="43"/>
      <c r="J43" s="44">
        <v>12000</v>
      </c>
      <c r="K43" s="44">
        <v>12000</v>
      </c>
      <c r="L43" s="44">
        <v>4778.99</v>
      </c>
      <c r="M43" s="83">
        <f>SUM(L43/K43)</f>
        <v>0.39824916666666665</v>
      </c>
    </row>
    <row r="44" spans="1:13" x14ac:dyDescent="0.2">
      <c r="A44" s="27"/>
      <c r="B44" s="27"/>
      <c r="C44" s="16"/>
      <c r="D44" s="16"/>
      <c r="E44" s="16"/>
      <c r="F44" s="16"/>
      <c r="G44" s="16"/>
      <c r="H44" s="16"/>
      <c r="I44" s="16"/>
      <c r="J44" s="25"/>
      <c r="K44" s="25"/>
      <c r="L44" s="25"/>
      <c r="M44" s="90"/>
    </row>
    <row r="45" spans="1:13" x14ac:dyDescent="0.2">
      <c r="A45" s="45" t="s">
        <v>271</v>
      </c>
      <c r="B45" s="45" t="s">
        <v>494</v>
      </c>
      <c r="C45" s="46">
        <v>1001</v>
      </c>
      <c r="D45" s="46"/>
      <c r="E45" s="46" t="s">
        <v>345</v>
      </c>
      <c r="F45" s="46"/>
      <c r="G45" s="46"/>
      <c r="H45" s="46"/>
      <c r="I45" s="46"/>
      <c r="J45" s="47">
        <v>12000</v>
      </c>
      <c r="K45" s="47">
        <v>12000</v>
      </c>
      <c r="L45" s="47">
        <v>4778.99</v>
      </c>
      <c r="M45" s="84">
        <f>SUM(L45/K45)</f>
        <v>0.39824916666666665</v>
      </c>
    </row>
    <row r="46" spans="1:13" x14ac:dyDescent="0.2">
      <c r="A46" s="67" t="s">
        <v>493</v>
      </c>
      <c r="B46" s="67" t="s">
        <v>494</v>
      </c>
      <c r="C46" s="68">
        <v>1001</v>
      </c>
      <c r="D46" s="68" t="s">
        <v>346</v>
      </c>
      <c r="E46" s="67" t="s">
        <v>500</v>
      </c>
      <c r="F46" s="68" t="s">
        <v>347</v>
      </c>
      <c r="G46" s="68"/>
      <c r="H46" s="68"/>
      <c r="I46" s="68"/>
      <c r="J46" s="69">
        <v>12000</v>
      </c>
      <c r="K46" s="69">
        <v>12000</v>
      </c>
      <c r="L46" s="69">
        <v>4778.99</v>
      </c>
      <c r="M46" s="99">
        <f>SUM(L46/K46)</f>
        <v>0.39824916666666665</v>
      </c>
    </row>
    <row r="47" spans="1:13" x14ac:dyDescent="0.2">
      <c r="A47" s="51"/>
      <c r="B47" s="51"/>
      <c r="C47" s="52"/>
      <c r="D47" s="52">
        <v>1</v>
      </c>
      <c r="E47" s="52"/>
      <c r="F47" s="52" t="s">
        <v>330</v>
      </c>
      <c r="G47" s="52"/>
      <c r="H47" s="52"/>
      <c r="I47" s="52"/>
      <c r="J47" s="53">
        <v>12000</v>
      </c>
      <c r="K47" s="53">
        <v>12000</v>
      </c>
      <c r="L47" s="53">
        <v>4778.99</v>
      </c>
      <c r="M47" s="86">
        <f>SUM(L47/K47)</f>
        <v>0.39824916666666665</v>
      </c>
    </row>
    <row r="48" spans="1:13" x14ac:dyDescent="0.2">
      <c r="A48" s="27"/>
      <c r="B48" s="27"/>
      <c r="C48" s="16"/>
      <c r="D48" s="16"/>
      <c r="E48" s="54">
        <v>3</v>
      </c>
      <c r="F48" s="54" t="s">
        <v>332</v>
      </c>
      <c r="G48" s="54"/>
      <c r="H48" s="54"/>
      <c r="I48" s="54"/>
      <c r="J48" s="55"/>
      <c r="K48" s="55"/>
      <c r="L48" s="55">
        <v>4778.99</v>
      </c>
      <c r="M48" s="87"/>
    </row>
    <row r="49" spans="1:13" x14ac:dyDescent="0.2">
      <c r="A49" s="27"/>
      <c r="B49" s="27"/>
      <c r="C49" s="16"/>
      <c r="D49" s="16"/>
      <c r="E49" s="54">
        <v>32</v>
      </c>
      <c r="F49" s="54" t="s">
        <v>336</v>
      </c>
      <c r="G49" s="54"/>
      <c r="H49" s="54"/>
      <c r="I49" s="54"/>
      <c r="J49" s="55">
        <v>12000</v>
      </c>
      <c r="K49" s="55">
        <v>12000</v>
      </c>
      <c r="L49" s="55">
        <v>4778.99</v>
      </c>
      <c r="M49" s="87">
        <f>SUM(L49/K49)</f>
        <v>0.39824916666666665</v>
      </c>
    </row>
    <row r="50" spans="1:13" x14ac:dyDescent="0.2">
      <c r="A50" s="27"/>
      <c r="B50" s="27"/>
      <c r="C50" s="16"/>
      <c r="D50" s="16"/>
      <c r="E50" s="16">
        <v>322</v>
      </c>
      <c r="F50" s="16" t="s">
        <v>348</v>
      </c>
      <c r="G50" s="16"/>
      <c r="H50" s="16"/>
      <c r="I50" s="16"/>
      <c r="J50" s="25">
        <v>0</v>
      </c>
      <c r="K50" s="25">
        <v>0</v>
      </c>
      <c r="L50" s="25">
        <v>0</v>
      </c>
      <c r="M50" s="85"/>
    </row>
    <row r="51" spans="1:13" s="18" customFormat="1" x14ac:dyDescent="0.2">
      <c r="A51" s="27"/>
      <c r="B51" s="27"/>
      <c r="C51" s="16"/>
      <c r="D51" s="16"/>
      <c r="E51" s="16">
        <v>3221</v>
      </c>
      <c r="F51" s="16" t="s">
        <v>511</v>
      </c>
      <c r="G51" s="16"/>
      <c r="H51" s="16"/>
      <c r="I51" s="16"/>
      <c r="J51" s="25"/>
      <c r="K51" s="25"/>
      <c r="L51" s="25">
        <v>0</v>
      </c>
      <c r="M51" s="85"/>
    </row>
    <row r="52" spans="1:13" x14ac:dyDescent="0.2">
      <c r="A52" s="27"/>
      <c r="B52" s="27"/>
      <c r="C52" s="16"/>
      <c r="D52" s="16"/>
      <c r="E52" s="16">
        <v>323</v>
      </c>
      <c r="F52" s="16" t="s">
        <v>338</v>
      </c>
      <c r="G52" s="16"/>
      <c r="H52" s="16"/>
      <c r="I52" s="16"/>
      <c r="J52" s="25">
        <v>0</v>
      </c>
      <c r="K52" s="25">
        <v>0</v>
      </c>
      <c r="L52" s="25">
        <v>0</v>
      </c>
      <c r="M52" s="85"/>
    </row>
    <row r="53" spans="1:13" s="18" customFormat="1" x14ac:dyDescent="0.2">
      <c r="A53" s="27"/>
      <c r="B53" s="27"/>
      <c r="C53" s="16"/>
      <c r="D53" s="16"/>
      <c r="E53" s="16">
        <v>3231</v>
      </c>
      <c r="F53" s="16" t="s">
        <v>508</v>
      </c>
      <c r="G53" s="16"/>
      <c r="H53" s="16"/>
      <c r="I53" s="16"/>
      <c r="J53" s="25"/>
      <c r="K53" s="25"/>
      <c r="L53" s="25">
        <v>0</v>
      </c>
      <c r="M53" s="85"/>
    </row>
    <row r="54" spans="1:13" x14ac:dyDescent="0.2">
      <c r="A54" s="27"/>
      <c r="B54" s="27"/>
      <c r="C54" s="16"/>
      <c r="D54" s="16"/>
      <c r="E54" s="16">
        <v>329</v>
      </c>
      <c r="F54" s="16" t="s">
        <v>339</v>
      </c>
      <c r="G54" s="16"/>
      <c r="H54" s="16"/>
      <c r="I54" s="16"/>
      <c r="J54" s="25">
        <v>12000</v>
      </c>
      <c r="K54" s="25">
        <v>12000</v>
      </c>
      <c r="L54" s="25">
        <v>4778.99</v>
      </c>
      <c r="M54" s="85">
        <f>SUM(L54/K54)</f>
        <v>0.39824916666666665</v>
      </c>
    </row>
    <row r="55" spans="1:13" s="18" customFormat="1" x14ac:dyDescent="0.2">
      <c r="A55" s="27"/>
      <c r="B55" s="27"/>
      <c r="C55" s="16"/>
      <c r="D55" s="16"/>
      <c r="E55" s="16">
        <v>3291</v>
      </c>
      <c r="F55" s="16" t="s">
        <v>509</v>
      </c>
      <c r="G55" s="16"/>
      <c r="H55" s="16"/>
      <c r="I55" s="16"/>
      <c r="J55" s="25"/>
      <c r="K55" s="25"/>
      <c r="L55" s="25">
        <v>4778.99</v>
      </c>
      <c r="M55" s="85"/>
    </row>
    <row r="56" spans="1:13" x14ac:dyDescent="0.2">
      <c r="A56" s="27"/>
      <c r="B56" s="27"/>
      <c r="C56" s="16"/>
      <c r="D56" s="16"/>
      <c r="E56" s="54">
        <v>4</v>
      </c>
      <c r="F56" s="54" t="s">
        <v>349</v>
      </c>
      <c r="G56" s="54"/>
      <c r="H56" s="54"/>
      <c r="I56" s="54"/>
      <c r="J56" s="55">
        <v>0</v>
      </c>
      <c r="K56" s="55">
        <v>0</v>
      </c>
      <c r="L56" s="55">
        <v>0</v>
      </c>
      <c r="M56" s="87">
        <v>0</v>
      </c>
    </row>
    <row r="57" spans="1:13" x14ac:dyDescent="0.2">
      <c r="A57" s="27"/>
      <c r="B57" s="27"/>
      <c r="C57" s="16"/>
      <c r="D57" s="16"/>
      <c r="E57" s="54">
        <v>42</v>
      </c>
      <c r="F57" s="54" t="s">
        <v>350</v>
      </c>
      <c r="G57" s="54"/>
      <c r="H57" s="54"/>
      <c r="I57" s="54"/>
      <c r="J57" s="55">
        <v>0</v>
      </c>
      <c r="K57" s="55">
        <v>0</v>
      </c>
      <c r="L57" s="55">
        <v>0</v>
      </c>
      <c r="M57" s="87">
        <v>0</v>
      </c>
    </row>
    <row r="58" spans="1:13" x14ac:dyDescent="0.2">
      <c r="A58" s="27"/>
      <c r="B58" s="27"/>
      <c r="C58" s="16"/>
      <c r="D58" s="16"/>
      <c r="E58" s="16">
        <v>422</v>
      </c>
      <c r="F58" s="16" t="s">
        <v>351</v>
      </c>
      <c r="G58" s="16"/>
      <c r="H58" s="16"/>
      <c r="I58" s="16"/>
      <c r="J58" s="25">
        <v>0</v>
      </c>
      <c r="K58" s="25">
        <v>0</v>
      </c>
      <c r="L58" s="25">
        <v>0</v>
      </c>
      <c r="M58" s="85">
        <v>0</v>
      </c>
    </row>
    <row r="59" spans="1:13" s="18" customFormat="1" x14ac:dyDescent="0.2">
      <c r="A59" s="27"/>
      <c r="B59" s="27"/>
      <c r="C59" s="16"/>
      <c r="D59" s="16"/>
      <c r="E59" s="16">
        <v>4221</v>
      </c>
      <c r="F59" s="16" t="s">
        <v>512</v>
      </c>
      <c r="G59" s="16"/>
      <c r="H59" s="16"/>
      <c r="I59" s="16"/>
      <c r="J59" s="25"/>
      <c r="K59" s="25"/>
      <c r="L59" s="25">
        <v>0</v>
      </c>
      <c r="M59" s="85"/>
    </row>
    <row r="60" spans="1:13" x14ac:dyDescent="0.2">
      <c r="A60" s="57" t="s">
        <v>276</v>
      </c>
      <c r="B60" s="57"/>
      <c r="C60" s="58"/>
      <c r="D60" s="58"/>
      <c r="E60" s="58" t="s">
        <v>277</v>
      </c>
      <c r="F60" s="58"/>
      <c r="G60" s="58"/>
      <c r="H60" s="58"/>
      <c r="I60" s="58"/>
      <c r="J60" s="59">
        <v>17915000</v>
      </c>
      <c r="K60" s="59">
        <v>16715000</v>
      </c>
      <c r="L60" s="59">
        <v>2376862.92</v>
      </c>
      <c r="M60" s="95">
        <f>SUM(L60/K60)</f>
        <v>0.14219939694884834</v>
      </c>
    </row>
    <row r="61" spans="1:13" x14ac:dyDescent="0.2">
      <c r="A61" s="27"/>
      <c r="B61" s="2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90"/>
    </row>
    <row r="62" spans="1:13" x14ac:dyDescent="0.2">
      <c r="A62" s="42" t="s">
        <v>276</v>
      </c>
      <c r="B62" s="42" t="s">
        <v>495</v>
      </c>
      <c r="C62" s="43"/>
      <c r="D62" s="43"/>
      <c r="E62" s="43" t="s">
        <v>352</v>
      </c>
      <c r="F62" s="43"/>
      <c r="G62" s="43"/>
      <c r="H62" s="43"/>
      <c r="I62" s="43"/>
      <c r="J62" s="44">
        <v>1435500</v>
      </c>
      <c r="K62" s="44">
        <v>1635500</v>
      </c>
      <c r="L62" s="44">
        <f>SUM(L64)</f>
        <v>1188136.9700000002</v>
      </c>
      <c r="M62" s="83">
        <f>SUM(L62/K62)</f>
        <v>0.72646711708957523</v>
      </c>
    </row>
    <row r="63" spans="1:13" x14ac:dyDescent="0.2">
      <c r="A63" s="27"/>
      <c r="B63" s="2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90"/>
    </row>
    <row r="64" spans="1:13" x14ac:dyDescent="0.2">
      <c r="A64" s="45" t="s">
        <v>276</v>
      </c>
      <c r="B64" s="45" t="s">
        <v>495</v>
      </c>
      <c r="C64" s="46">
        <v>1002</v>
      </c>
      <c r="D64" s="46"/>
      <c r="E64" s="46" t="s">
        <v>353</v>
      </c>
      <c r="F64" s="46"/>
      <c r="G64" s="46"/>
      <c r="H64" s="46"/>
      <c r="I64" s="46"/>
      <c r="J64" s="47">
        <v>1435500</v>
      </c>
      <c r="K64" s="47">
        <v>1635500</v>
      </c>
      <c r="L64" s="47">
        <f>SUM(L65,L111,L122)</f>
        <v>1188136.9700000002</v>
      </c>
      <c r="M64" s="84">
        <f t="shared" ref="M64:M70" si="1">SUM(L64/K64)</f>
        <v>0.72646711708957523</v>
      </c>
    </row>
    <row r="65" spans="1:13" x14ac:dyDescent="0.2">
      <c r="A65" s="67" t="s">
        <v>276</v>
      </c>
      <c r="B65" s="67" t="s">
        <v>495</v>
      </c>
      <c r="C65" s="68">
        <v>1002</v>
      </c>
      <c r="D65" s="68" t="s">
        <v>354</v>
      </c>
      <c r="E65" s="67" t="s">
        <v>547</v>
      </c>
      <c r="F65" s="68" t="s">
        <v>355</v>
      </c>
      <c r="G65" s="68"/>
      <c r="H65" s="68"/>
      <c r="I65" s="68"/>
      <c r="J65" s="69">
        <v>1063500</v>
      </c>
      <c r="K65" s="69">
        <v>1263500</v>
      </c>
      <c r="L65" s="69">
        <f>SUM(L68)</f>
        <v>1135767.2000000002</v>
      </c>
      <c r="M65" s="85">
        <f t="shared" si="1"/>
        <v>0.8989055797388209</v>
      </c>
    </row>
    <row r="66" spans="1:13" x14ac:dyDescent="0.2">
      <c r="A66" s="51"/>
      <c r="B66" s="51"/>
      <c r="C66" s="52"/>
      <c r="D66" s="52">
        <v>1</v>
      </c>
      <c r="E66" s="52"/>
      <c r="F66" s="52" t="s">
        <v>330</v>
      </c>
      <c r="G66" s="52"/>
      <c r="H66" s="52"/>
      <c r="I66" s="52"/>
      <c r="J66" s="53">
        <v>774000</v>
      </c>
      <c r="K66" s="53">
        <v>884000</v>
      </c>
      <c r="L66" s="53">
        <v>884000</v>
      </c>
      <c r="M66" s="86">
        <f t="shared" si="1"/>
        <v>1</v>
      </c>
    </row>
    <row r="67" spans="1:13" x14ac:dyDescent="0.2">
      <c r="A67" s="51"/>
      <c r="B67" s="51"/>
      <c r="C67" s="52"/>
      <c r="D67" s="52">
        <v>2</v>
      </c>
      <c r="E67" s="52"/>
      <c r="F67" s="52" t="s">
        <v>356</v>
      </c>
      <c r="G67" s="52"/>
      <c r="H67" s="52"/>
      <c r="I67" s="52"/>
      <c r="J67" s="53">
        <v>289500</v>
      </c>
      <c r="K67" s="53">
        <v>389500</v>
      </c>
      <c r="L67" s="53">
        <v>251767.2</v>
      </c>
      <c r="M67" s="86">
        <f t="shared" si="1"/>
        <v>0.64638562259306809</v>
      </c>
    </row>
    <row r="68" spans="1:13" x14ac:dyDescent="0.2">
      <c r="A68" s="27"/>
      <c r="B68" s="27"/>
      <c r="C68" s="16"/>
      <c r="D68" s="16"/>
      <c r="E68" s="54">
        <v>3</v>
      </c>
      <c r="F68" s="54" t="s">
        <v>332</v>
      </c>
      <c r="G68" s="54"/>
      <c r="H68" s="54"/>
      <c r="I68" s="54"/>
      <c r="J68" s="55">
        <v>1063500</v>
      </c>
      <c r="K68" s="55">
        <v>1263500</v>
      </c>
      <c r="L68" s="55">
        <f>SUM(L69,L77,L108)</f>
        <v>1135767.2000000002</v>
      </c>
      <c r="M68" s="87">
        <f t="shared" si="1"/>
        <v>0.8989055797388209</v>
      </c>
    </row>
    <row r="69" spans="1:13" x14ac:dyDescent="0.2">
      <c r="A69" s="27"/>
      <c r="B69" s="27"/>
      <c r="C69" s="16"/>
      <c r="D69" s="16"/>
      <c r="E69" s="54">
        <v>31</v>
      </c>
      <c r="F69" s="54" t="s">
        <v>333</v>
      </c>
      <c r="G69" s="54"/>
      <c r="H69" s="54"/>
      <c r="I69" s="54"/>
      <c r="J69" s="55">
        <f>SUM(J70,J72,J74)</f>
        <v>307200</v>
      </c>
      <c r="K69" s="55">
        <f>SUM(K70,K72,K74)</f>
        <v>307200</v>
      </c>
      <c r="L69" s="55">
        <f>SUM(L70,L72,L74)</f>
        <v>167203.47999999998</v>
      </c>
      <c r="M69" s="87">
        <f t="shared" si="1"/>
        <v>0.5442821614583333</v>
      </c>
    </row>
    <row r="70" spans="1:13" x14ac:dyDescent="0.2">
      <c r="A70" s="27"/>
      <c r="B70" s="27"/>
      <c r="C70" s="16"/>
      <c r="D70" s="16"/>
      <c r="E70" s="16">
        <v>311</v>
      </c>
      <c r="F70" s="16" t="s">
        <v>334</v>
      </c>
      <c r="G70" s="16"/>
      <c r="H70" s="16"/>
      <c r="I70" s="16"/>
      <c r="J70" s="25">
        <v>245000</v>
      </c>
      <c r="K70" s="25">
        <v>245000</v>
      </c>
      <c r="L70" s="25">
        <v>139292.85999999999</v>
      </c>
      <c r="M70" s="85">
        <f t="shared" si="1"/>
        <v>0.56854228571428567</v>
      </c>
    </row>
    <row r="71" spans="1:13" s="18" customFormat="1" x14ac:dyDescent="0.2">
      <c r="A71" s="27"/>
      <c r="B71" s="27"/>
      <c r="C71" s="16"/>
      <c r="D71" s="16"/>
      <c r="E71" s="16">
        <v>3111</v>
      </c>
      <c r="F71" s="16" t="s">
        <v>515</v>
      </c>
      <c r="G71" s="16"/>
      <c r="H71" s="16"/>
      <c r="I71" s="16"/>
      <c r="J71" s="25"/>
      <c r="K71" s="25"/>
      <c r="L71" s="25">
        <v>139292.85999999999</v>
      </c>
      <c r="M71" s="85"/>
    </row>
    <row r="72" spans="1:13" x14ac:dyDescent="0.2">
      <c r="A72" s="27"/>
      <c r="B72" s="27"/>
      <c r="C72" s="16"/>
      <c r="D72" s="16"/>
      <c r="E72" s="16">
        <v>312</v>
      </c>
      <c r="F72" s="16" t="s">
        <v>357</v>
      </c>
      <c r="G72" s="16"/>
      <c r="H72" s="16"/>
      <c r="I72" s="16"/>
      <c r="J72" s="25">
        <v>17000</v>
      </c>
      <c r="K72" s="25">
        <v>17000</v>
      </c>
      <c r="L72" s="25">
        <v>6000</v>
      </c>
      <c r="M72" s="85">
        <f>SUM(L72/K72)</f>
        <v>0.35294117647058826</v>
      </c>
    </row>
    <row r="73" spans="1:13" s="18" customFormat="1" x14ac:dyDescent="0.2">
      <c r="A73" s="27"/>
      <c r="B73" s="27"/>
      <c r="C73" s="16"/>
      <c r="D73" s="16"/>
      <c r="E73" s="16">
        <v>3121</v>
      </c>
      <c r="F73" s="16" t="s">
        <v>357</v>
      </c>
      <c r="G73" s="16"/>
      <c r="H73" s="16"/>
      <c r="I73" s="16"/>
      <c r="J73" s="25"/>
      <c r="K73" s="25"/>
      <c r="L73" s="25">
        <v>6000</v>
      </c>
      <c r="M73" s="85"/>
    </row>
    <row r="74" spans="1:13" x14ac:dyDescent="0.2">
      <c r="A74" s="27"/>
      <c r="B74" s="27"/>
      <c r="C74" s="16"/>
      <c r="D74" s="16"/>
      <c r="E74" s="16">
        <v>313</v>
      </c>
      <c r="F74" s="16" t="s">
        <v>335</v>
      </c>
      <c r="G74" s="16"/>
      <c r="H74" s="16"/>
      <c r="I74" s="16"/>
      <c r="J74" s="25">
        <v>45200</v>
      </c>
      <c r="K74" s="25">
        <v>45200</v>
      </c>
      <c r="L74" s="25">
        <f>SUM(L75:L76)</f>
        <v>21910.62</v>
      </c>
      <c r="M74" s="85">
        <f>SUM(L74/K74)</f>
        <v>0.48474823008849555</v>
      </c>
    </row>
    <row r="75" spans="1:13" s="18" customFormat="1" x14ac:dyDescent="0.2">
      <c r="A75" s="27"/>
      <c r="B75" s="27"/>
      <c r="C75" s="16"/>
      <c r="D75" s="16"/>
      <c r="E75" s="16">
        <v>3132</v>
      </c>
      <c r="F75" s="16" t="s">
        <v>505</v>
      </c>
      <c r="G75" s="16"/>
      <c r="H75" s="16"/>
      <c r="I75" s="16"/>
      <c r="J75" s="25"/>
      <c r="K75" s="25"/>
      <c r="L75" s="25">
        <v>21565.77</v>
      </c>
      <c r="M75" s="85"/>
    </row>
    <row r="76" spans="1:13" s="18" customFormat="1" x14ac:dyDescent="0.2">
      <c r="A76" s="27"/>
      <c r="B76" s="27"/>
      <c r="C76" s="16"/>
      <c r="D76" s="16"/>
      <c r="E76" s="16">
        <v>3133</v>
      </c>
      <c r="F76" s="16" t="s">
        <v>506</v>
      </c>
      <c r="G76" s="16"/>
      <c r="H76" s="16"/>
      <c r="I76" s="16"/>
      <c r="J76" s="25"/>
      <c r="K76" s="25"/>
      <c r="L76" s="16">
        <v>344.85</v>
      </c>
      <c r="M76" s="85"/>
    </row>
    <row r="77" spans="1:13" x14ac:dyDescent="0.2">
      <c r="A77" s="27"/>
      <c r="B77" s="27"/>
      <c r="C77" s="16"/>
      <c r="D77" s="16"/>
      <c r="E77" s="54">
        <v>32</v>
      </c>
      <c r="F77" s="54" t="s">
        <v>336</v>
      </c>
      <c r="G77" s="54"/>
      <c r="H77" s="54"/>
      <c r="I77" s="54"/>
      <c r="J77" s="55">
        <v>734300</v>
      </c>
      <c r="K77" s="55">
        <v>934300</v>
      </c>
      <c r="L77" s="55">
        <f>SUM(L78,L83,L88,L98,L100)</f>
        <v>959831.22000000009</v>
      </c>
      <c r="M77" s="87">
        <f>SUM(L77/K77)</f>
        <v>1.027326576046238</v>
      </c>
    </row>
    <row r="78" spans="1:13" x14ac:dyDescent="0.2">
      <c r="A78" s="27"/>
      <c r="B78" s="27"/>
      <c r="C78" s="16"/>
      <c r="D78" s="16"/>
      <c r="E78" s="16">
        <v>321</v>
      </c>
      <c r="F78" s="16" t="s">
        <v>337</v>
      </c>
      <c r="G78" s="16"/>
      <c r="H78" s="16"/>
      <c r="I78" s="16"/>
      <c r="J78" s="25">
        <v>53800</v>
      </c>
      <c r="K78" s="25">
        <v>53800</v>
      </c>
      <c r="L78" s="25">
        <f>SUM(L79:L82)</f>
        <v>22974.12</v>
      </c>
      <c r="M78" s="85">
        <f>SUM(L78/K78)</f>
        <v>0.42702825278810408</v>
      </c>
    </row>
    <row r="79" spans="1:13" s="18" customFormat="1" x14ac:dyDescent="0.2">
      <c r="A79" s="27"/>
      <c r="B79" s="27"/>
      <c r="C79" s="16"/>
      <c r="D79" s="16"/>
      <c r="E79" s="16">
        <v>3211</v>
      </c>
      <c r="F79" s="16" t="s">
        <v>514</v>
      </c>
      <c r="G79" s="16"/>
      <c r="H79" s="16"/>
      <c r="I79" s="16"/>
      <c r="J79" s="25"/>
      <c r="K79" s="25"/>
      <c r="L79" s="25">
        <v>0</v>
      </c>
      <c r="M79" s="85"/>
    </row>
    <row r="80" spans="1:13" s="65" customFormat="1" x14ac:dyDescent="0.2">
      <c r="A80" s="27"/>
      <c r="B80" s="27"/>
      <c r="C80" s="16"/>
      <c r="D80" s="16"/>
      <c r="E80" s="16">
        <v>3212</v>
      </c>
      <c r="F80" s="16" t="s">
        <v>551</v>
      </c>
      <c r="G80" s="16"/>
      <c r="H80" s="16"/>
      <c r="I80" s="16"/>
      <c r="J80" s="25"/>
      <c r="K80" s="25"/>
      <c r="L80" s="25">
        <v>22974.12</v>
      </c>
      <c r="M80" s="85"/>
    </row>
    <row r="81" spans="1:13" s="65" customFormat="1" x14ac:dyDescent="0.2">
      <c r="A81" s="27"/>
      <c r="B81" s="27"/>
      <c r="C81" s="16"/>
      <c r="D81" s="16"/>
      <c r="E81" s="16">
        <v>3213</v>
      </c>
      <c r="F81" s="16" t="s">
        <v>552</v>
      </c>
      <c r="G81" s="16"/>
      <c r="H81" s="16"/>
      <c r="I81" s="16"/>
      <c r="J81" s="25"/>
      <c r="K81" s="25"/>
      <c r="L81" s="25">
        <v>0</v>
      </c>
      <c r="M81" s="85"/>
    </row>
    <row r="82" spans="1:13" s="65" customFormat="1" x14ac:dyDescent="0.2">
      <c r="A82" s="27"/>
      <c r="B82" s="27"/>
      <c r="C82" s="16"/>
      <c r="D82" s="16"/>
      <c r="E82" s="16">
        <v>3214</v>
      </c>
      <c r="F82" s="16" t="s">
        <v>553</v>
      </c>
      <c r="G82" s="16"/>
      <c r="H82" s="16"/>
      <c r="I82" s="16"/>
      <c r="J82" s="25"/>
      <c r="K82" s="25"/>
      <c r="L82" s="25">
        <v>0</v>
      </c>
      <c r="M82" s="85"/>
    </row>
    <row r="83" spans="1:13" x14ac:dyDescent="0.2">
      <c r="A83" s="27"/>
      <c r="B83" s="27"/>
      <c r="C83" s="16"/>
      <c r="D83" s="16"/>
      <c r="E83" s="16">
        <v>322</v>
      </c>
      <c r="F83" s="16" t="s">
        <v>348</v>
      </c>
      <c r="G83" s="16"/>
      <c r="H83" s="16"/>
      <c r="I83" s="16"/>
      <c r="J83" s="25">
        <v>168000</v>
      </c>
      <c r="K83" s="25">
        <v>168000</v>
      </c>
      <c r="L83" s="25">
        <f>SUM(L84:L87)</f>
        <v>206998.24</v>
      </c>
      <c r="M83" s="85">
        <f>SUM(L83/K83)</f>
        <v>1.232132380952381</v>
      </c>
    </row>
    <row r="84" spans="1:13" s="18" customFormat="1" x14ac:dyDescent="0.2">
      <c r="A84" s="27"/>
      <c r="B84" s="27"/>
      <c r="C84" s="16"/>
      <c r="D84" s="16"/>
      <c r="E84" s="16">
        <v>3221</v>
      </c>
      <c r="F84" s="16" t="s">
        <v>511</v>
      </c>
      <c r="G84" s="16"/>
      <c r="H84" s="16"/>
      <c r="I84" s="16"/>
      <c r="J84" s="25"/>
      <c r="K84" s="25"/>
      <c r="L84" s="25">
        <v>15434.18</v>
      </c>
      <c r="M84" s="85"/>
    </row>
    <row r="85" spans="1:13" s="65" customFormat="1" x14ac:dyDescent="0.2">
      <c r="A85" s="27"/>
      <c r="B85" s="27"/>
      <c r="C85" s="16"/>
      <c r="D85" s="16"/>
      <c r="E85" s="16">
        <v>3222</v>
      </c>
      <c r="F85" s="16" t="s">
        <v>535</v>
      </c>
      <c r="G85" s="16"/>
      <c r="H85" s="16"/>
      <c r="I85" s="16"/>
      <c r="J85" s="25"/>
      <c r="K85" s="25"/>
      <c r="L85" s="25">
        <v>0</v>
      </c>
      <c r="M85" s="85"/>
    </row>
    <row r="86" spans="1:13" s="65" customFormat="1" x14ac:dyDescent="0.2">
      <c r="A86" s="27"/>
      <c r="B86" s="27"/>
      <c r="C86" s="16"/>
      <c r="D86" s="16"/>
      <c r="E86" s="16">
        <v>3224</v>
      </c>
      <c r="F86" s="16" t="s">
        <v>534</v>
      </c>
      <c r="G86" s="16"/>
      <c r="H86" s="16"/>
      <c r="I86" s="16"/>
      <c r="J86" s="25"/>
      <c r="K86" s="25"/>
      <c r="L86" s="25">
        <v>94205.92</v>
      </c>
      <c r="M86" s="85"/>
    </row>
    <row r="87" spans="1:13" s="65" customFormat="1" x14ac:dyDescent="0.2">
      <c r="A87" s="27"/>
      <c r="B87" s="27"/>
      <c r="C87" s="16"/>
      <c r="D87" s="16"/>
      <c r="E87" s="16">
        <v>3225</v>
      </c>
      <c r="F87" s="16" t="s">
        <v>550</v>
      </c>
      <c r="G87" s="16"/>
      <c r="H87" s="16"/>
      <c r="I87" s="16"/>
      <c r="J87" s="25"/>
      <c r="K87" s="25"/>
      <c r="L87" s="25">
        <v>97358.14</v>
      </c>
      <c r="M87" s="85"/>
    </row>
    <row r="88" spans="1:13" x14ac:dyDescent="0.2">
      <c r="A88" s="27"/>
      <c r="B88" s="27"/>
      <c r="C88" s="16"/>
      <c r="D88" s="16"/>
      <c r="E88" s="16">
        <v>323</v>
      </c>
      <c r="F88" s="16" t="s">
        <v>338</v>
      </c>
      <c r="G88" s="16"/>
      <c r="H88" s="16"/>
      <c r="I88" s="16"/>
      <c r="J88" s="25">
        <v>447500</v>
      </c>
      <c r="K88" s="25">
        <v>647500</v>
      </c>
      <c r="L88" s="25">
        <f>SUM(L89:L97)</f>
        <v>655077.46000000008</v>
      </c>
      <c r="M88" s="85">
        <f>SUM(L88/K88)</f>
        <v>1.011702640926641</v>
      </c>
    </row>
    <row r="89" spans="1:13" s="18" customFormat="1" x14ac:dyDescent="0.2">
      <c r="A89" s="27"/>
      <c r="B89" s="27"/>
      <c r="C89" s="16"/>
      <c r="D89" s="16"/>
      <c r="E89" s="16">
        <v>3231</v>
      </c>
      <c r="F89" s="16" t="s">
        <v>508</v>
      </c>
      <c r="G89" s="16"/>
      <c r="H89" s="16"/>
      <c r="I89" s="16"/>
      <c r="J89" s="25"/>
      <c r="K89" s="25"/>
      <c r="L89" s="25">
        <v>19755.740000000002</v>
      </c>
      <c r="M89" s="90"/>
    </row>
    <row r="90" spans="1:13" s="65" customFormat="1" x14ac:dyDescent="0.2">
      <c r="A90" s="27"/>
      <c r="B90" s="27"/>
      <c r="C90" s="16"/>
      <c r="D90" s="16"/>
      <c r="E90" s="16">
        <v>3232</v>
      </c>
      <c r="F90" s="16" t="s">
        <v>554</v>
      </c>
      <c r="G90" s="16"/>
      <c r="H90" s="16"/>
      <c r="I90" s="16"/>
      <c r="J90" s="25"/>
      <c r="K90" s="25"/>
      <c r="L90" s="25">
        <v>49848.27</v>
      </c>
      <c r="M90" s="90"/>
    </row>
    <row r="91" spans="1:13" s="65" customFormat="1" x14ac:dyDescent="0.2">
      <c r="A91" s="27"/>
      <c r="B91" s="27"/>
      <c r="C91" s="16"/>
      <c r="D91" s="16"/>
      <c r="E91" s="16">
        <v>3233</v>
      </c>
      <c r="F91" s="16" t="s">
        <v>549</v>
      </c>
      <c r="G91" s="16"/>
      <c r="H91" s="16"/>
      <c r="I91" s="16"/>
      <c r="J91" s="25"/>
      <c r="K91" s="25"/>
      <c r="L91" s="25">
        <v>18740.16</v>
      </c>
      <c r="M91" s="90"/>
    </row>
    <row r="92" spans="1:13" s="65" customFormat="1" x14ac:dyDescent="0.2">
      <c r="A92" s="27"/>
      <c r="B92" s="27"/>
      <c r="C92" s="16"/>
      <c r="D92" s="16"/>
      <c r="E92" s="16">
        <v>3234</v>
      </c>
      <c r="F92" s="16" t="s">
        <v>555</v>
      </c>
      <c r="G92" s="16"/>
      <c r="H92" s="16"/>
      <c r="I92" s="16"/>
      <c r="J92" s="25"/>
      <c r="K92" s="25"/>
      <c r="L92" s="25">
        <v>53993.29</v>
      </c>
      <c r="M92" s="90"/>
    </row>
    <row r="93" spans="1:13" s="65" customFormat="1" x14ac:dyDescent="0.2">
      <c r="A93" s="27"/>
      <c r="B93" s="27"/>
      <c r="C93" s="16"/>
      <c r="D93" s="16"/>
      <c r="E93" s="16">
        <v>3235</v>
      </c>
      <c r="F93" s="16" t="s">
        <v>556</v>
      </c>
      <c r="G93" s="16"/>
      <c r="H93" s="16"/>
      <c r="I93" s="16"/>
      <c r="J93" s="25"/>
      <c r="K93" s="25"/>
      <c r="L93" s="25">
        <v>15219.55</v>
      </c>
      <c r="M93" s="90"/>
    </row>
    <row r="94" spans="1:13" s="65" customFormat="1" x14ac:dyDescent="0.2">
      <c r="A94" s="27"/>
      <c r="B94" s="27"/>
      <c r="C94" s="16"/>
      <c r="D94" s="16"/>
      <c r="E94" s="16">
        <v>3236</v>
      </c>
      <c r="F94" s="16" t="s">
        <v>557</v>
      </c>
      <c r="G94" s="16"/>
      <c r="H94" s="16"/>
      <c r="I94" s="16"/>
      <c r="J94" s="25"/>
      <c r="K94" s="25"/>
      <c r="L94" s="25">
        <v>450</v>
      </c>
      <c r="M94" s="90"/>
    </row>
    <row r="95" spans="1:13" s="65" customFormat="1" x14ac:dyDescent="0.2">
      <c r="A95" s="27"/>
      <c r="B95" s="27"/>
      <c r="C95" s="16"/>
      <c r="D95" s="16"/>
      <c r="E95" s="16">
        <v>3237</v>
      </c>
      <c r="F95" s="16" t="s">
        <v>558</v>
      </c>
      <c r="G95" s="16"/>
      <c r="H95" s="16"/>
      <c r="I95" s="16"/>
      <c r="J95" s="25"/>
      <c r="K95" s="25"/>
      <c r="L95" s="25">
        <v>448181.28</v>
      </c>
      <c r="M95" s="90"/>
    </row>
    <row r="96" spans="1:13" s="65" customFormat="1" x14ac:dyDescent="0.2">
      <c r="A96" s="27"/>
      <c r="B96" s="27"/>
      <c r="C96" s="16"/>
      <c r="D96" s="16"/>
      <c r="E96" s="16">
        <v>3238</v>
      </c>
      <c r="F96" s="16" t="s">
        <v>559</v>
      </c>
      <c r="G96" s="16"/>
      <c r="H96" s="16"/>
      <c r="I96" s="16"/>
      <c r="J96" s="25"/>
      <c r="K96" s="25"/>
      <c r="L96" s="25">
        <v>22696.11</v>
      </c>
      <c r="M96" s="90"/>
    </row>
    <row r="97" spans="1:13" s="65" customFormat="1" x14ac:dyDescent="0.2">
      <c r="A97" s="27"/>
      <c r="B97" s="27"/>
      <c r="C97" s="16"/>
      <c r="D97" s="16"/>
      <c r="E97" s="16">
        <v>3239</v>
      </c>
      <c r="F97" s="16" t="s">
        <v>560</v>
      </c>
      <c r="G97" s="16"/>
      <c r="H97" s="16"/>
      <c r="I97" s="16"/>
      <c r="J97" s="25"/>
      <c r="K97" s="25"/>
      <c r="L97" s="25">
        <v>26193.06</v>
      </c>
      <c r="M97" s="90"/>
    </row>
    <row r="98" spans="1:13" x14ac:dyDescent="0.2">
      <c r="A98" s="27"/>
      <c r="B98" s="27"/>
      <c r="C98" s="16"/>
      <c r="D98" s="16"/>
      <c r="E98" s="16">
        <v>324</v>
      </c>
      <c r="F98" s="16" t="s">
        <v>358</v>
      </c>
      <c r="G98" s="16"/>
      <c r="H98" s="16"/>
      <c r="I98" s="16"/>
      <c r="J98" s="25">
        <v>2000</v>
      </c>
      <c r="K98" s="25">
        <v>2000</v>
      </c>
      <c r="L98" s="25">
        <f>SUM(L99)</f>
        <v>0</v>
      </c>
      <c r="M98" s="85">
        <f>SUM(L98/K98)</f>
        <v>0</v>
      </c>
    </row>
    <row r="99" spans="1:13" s="18" customFormat="1" x14ac:dyDescent="0.2">
      <c r="A99" s="27"/>
      <c r="B99" s="27"/>
      <c r="C99" s="16"/>
      <c r="D99" s="16"/>
      <c r="E99" s="16">
        <v>3241</v>
      </c>
      <c r="F99" s="16" t="s">
        <v>513</v>
      </c>
      <c r="G99" s="16"/>
      <c r="H99" s="16"/>
      <c r="I99" s="16"/>
      <c r="J99" s="25"/>
      <c r="K99" s="25"/>
      <c r="L99" s="25">
        <v>0</v>
      </c>
      <c r="M99" s="90"/>
    </row>
    <row r="100" spans="1:13" x14ac:dyDescent="0.2">
      <c r="A100" s="27"/>
      <c r="B100" s="27"/>
      <c r="C100" s="16"/>
      <c r="D100" s="16"/>
      <c r="E100" s="16">
        <v>329</v>
      </c>
      <c r="F100" s="16" t="s">
        <v>339</v>
      </c>
      <c r="G100" s="16"/>
      <c r="H100" s="16"/>
      <c r="I100" s="16"/>
      <c r="J100" s="25">
        <v>63000</v>
      </c>
      <c r="K100" s="25">
        <v>63000</v>
      </c>
      <c r="L100" s="25">
        <f>SUM(L101:L107)</f>
        <v>74781.399999999994</v>
      </c>
      <c r="M100" s="85">
        <f>SUM(L100/K100)</f>
        <v>1.1870063492063492</v>
      </c>
    </row>
    <row r="101" spans="1:13" s="18" customFormat="1" x14ac:dyDescent="0.2">
      <c r="A101" s="27"/>
      <c r="B101" s="27"/>
      <c r="C101" s="16"/>
      <c r="D101" s="16"/>
      <c r="E101" s="16">
        <v>3291</v>
      </c>
      <c r="F101" s="16" t="s">
        <v>509</v>
      </c>
      <c r="G101" s="16"/>
      <c r="H101" s="16"/>
      <c r="I101" s="16"/>
      <c r="J101" s="25"/>
      <c r="K101" s="25"/>
      <c r="L101" s="25">
        <v>20853.23</v>
      </c>
      <c r="M101" s="90"/>
    </row>
    <row r="102" spans="1:13" s="74" customFormat="1" x14ac:dyDescent="0.2">
      <c r="A102" s="27"/>
      <c r="B102" s="27"/>
      <c r="C102" s="16"/>
      <c r="D102" s="16"/>
      <c r="E102" s="16">
        <v>3292</v>
      </c>
      <c r="F102" s="16" t="s">
        <v>561</v>
      </c>
      <c r="G102" s="16"/>
      <c r="H102" s="16"/>
      <c r="I102" s="16"/>
      <c r="J102" s="25"/>
      <c r="K102" s="25"/>
      <c r="L102" s="25">
        <v>1549.1</v>
      </c>
      <c r="M102" s="90"/>
    </row>
    <row r="103" spans="1:13" s="74" customFormat="1" x14ac:dyDescent="0.2">
      <c r="A103" s="27"/>
      <c r="B103" s="27"/>
      <c r="C103" s="16"/>
      <c r="D103" s="16"/>
      <c r="E103" s="16">
        <v>3293</v>
      </c>
      <c r="F103" s="16" t="s">
        <v>562</v>
      </c>
      <c r="G103" s="16"/>
      <c r="H103" s="16"/>
      <c r="I103" s="16"/>
      <c r="J103" s="25"/>
      <c r="K103" s="25"/>
      <c r="L103" s="25">
        <v>4365.05</v>
      </c>
      <c r="M103" s="90"/>
    </row>
    <row r="104" spans="1:13" s="74" customFormat="1" x14ac:dyDescent="0.2">
      <c r="A104" s="27"/>
      <c r="B104" s="27"/>
      <c r="C104" s="16"/>
      <c r="D104" s="16"/>
      <c r="E104" s="16">
        <v>3294</v>
      </c>
      <c r="F104" s="16" t="s">
        <v>563</v>
      </c>
      <c r="G104" s="16"/>
      <c r="H104" s="16"/>
      <c r="I104" s="16"/>
      <c r="J104" s="25"/>
      <c r="K104" s="25"/>
      <c r="L104" s="25">
        <v>6056.72</v>
      </c>
      <c r="M104" s="90"/>
    </row>
    <row r="105" spans="1:13" s="74" customFormat="1" x14ac:dyDescent="0.2">
      <c r="A105" s="27"/>
      <c r="B105" s="27"/>
      <c r="C105" s="16"/>
      <c r="D105" s="16"/>
      <c r="E105" s="16">
        <v>3295</v>
      </c>
      <c r="F105" s="16" t="s">
        <v>564</v>
      </c>
      <c r="G105" s="16"/>
      <c r="H105" s="16"/>
      <c r="I105" s="16"/>
      <c r="J105" s="25"/>
      <c r="K105" s="25"/>
      <c r="L105" s="25">
        <v>2835.12</v>
      </c>
      <c r="M105" s="90"/>
    </row>
    <row r="106" spans="1:13" s="74" customFormat="1" x14ac:dyDescent="0.2">
      <c r="A106" s="27"/>
      <c r="B106" s="27"/>
      <c r="C106" s="16"/>
      <c r="D106" s="16"/>
      <c r="E106" s="16">
        <v>3296</v>
      </c>
      <c r="F106" s="16" t="s">
        <v>565</v>
      </c>
      <c r="G106" s="16"/>
      <c r="H106" s="16"/>
      <c r="I106" s="16"/>
      <c r="J106" s="25"/>
      <c r="K106" s="25"/>
      <c r="L106" s="25">
        <v>0</v>
      </c>
      <c r="M106" s="90"/>
    </row>
    <row r="107" spans="1:13" s="74" customFormat="1" x14ac:dyDescent="0.2">
      <c r="A107" s="27"/>
      <c r="B107" s="27"/>
      <c r="C107" s="16"/>
      <c r="D107" s="16"/>
      <c r="E107" s="16">
        <v>3299</v>
      </c>
      <c r="F107" s="16" t="s">
        <v>339</v>
      </c>
      <c r="G107" s="16"/>
      <c r="H107" s="16"/>
      <c r="I107" s="16"/>
      <c r="J107" s="25"/>
      <c r="K107" s="25"/>
      <c r="L107" s="25">
        <v>39122.18</v>
      </c>
      <c r="M107" s="90"/>
    </row>
    <row r="108" spans="1:13" x14ac:dyDescent="0.2">
      <c r="A108" s="27"/>
      <c r="B108" s="27"/>
      <c r="C108" s="16"/>
      <c r="D108" s="16"/>
      <c r="E108" s="54">
        <v>34</v>
      </c>
      <c r="F108" s="54" t="s">
        <v>359</v>
      </c>
      <c r="G108" s="54"/>
      <c r="H108" s="54"/>
      <c r="I108" s="54"/>
      <c r="J108" s="55">
        <v>22000</v>
      </c>
      <c r="K108" s="55">
        <v>22000</v>
      </c>
      <c r="L108" s="55">
        <v>8732.5</v>
      </c>
      <c r="M108" s="87">
        <f>SUM(L108/K108)</f>
        <v>0.39693181818181816</v>
      </c>
    </row>
    <row r="109" spans="1:13" x14ac:dyDescent="0.2">
      <c r="A109" s="27"/>
      <c r="B109" s="27"/>
      <c r="C109" s="16"/>
      <c r="D109" s="16"/>
      <c r="E109" s="16">
        <v>343</v>
      </c>
      <c r="F109" s="16" t="s">
        <v>360</v>
      </c>
      <c r="G109" s="16"/>
      <c r="H109" s="16"/>
      <c r="I109" s="16"/>
      <c r="J109" s="25">
        <v>22000</v>
      </c>
      <c r="K109" s="25">
        <v>22000</v>
      </c>
      <c r="L109" s="25">
        <v>8732.5</v>
      </c>
      <c r="M109" s="85">
        <f>SUM(L109/K109)</f>
        <v>0.39693181818181816</v>
      </c>
    </row>
    <row r="110" spans="1:13" s="18" customFormat="1" x14ac:dyDescent="0.2">
      <c r="A110" s="27"/>
      <c r="B110" s="27"/>
      <c r="C110" s="16"/>
      <c r="D110" s="16"/>
      <c r="E110" s="16">
        <v>3431</v>
      </c>
      <c r="F110" s="16" t="s">
        <v>516</v>
      </c>
      <c r="G110" s="16"/>
      <c r="H110" s="16"/>
      <c r="I110" s="16"/>
      <c r="J110" s="25"/>
      <c r="K110" s="25"/>
      <c r="L110" s="25">
        <v>8732.5</v>
      </c>
      <c r="M110" s="90"/>
    </row>
    <row r="111" spans="1:13" x14ac:dyDescent="0.2">
      <c r="A111" s="67" t="s">
        <v>276</v>
      </c>
      <c r="B111" s="67" t="s">
        <v>495</v>
      </c>
      <c r="C111" s="68">
        <v>1002</v>
      </c>
      <c r="D111" s="68" t="s">
        <v>361</v>
      </c>
      <c r="E111" s="67" t="s">
        <v>547</v>
      </c>
      <c r="F111" s="68" t="s">
        <v>362</v>
      </c>
      <c r="G111" s="68"/>
      <c r="H111" s="68"/>
      <c r="I111" s="68"/>
      <c r="J111" s="69">
        <v>172000</v>
      </c>
      <c r="K111" s="69">
        <v>172000</v>
      </c>
      <c r="L111" s="69">
        <f>SUM(L113)</f>
        <v>52369.77</v>
      </c>
      <c r="M111" s="85">
        <f>SUM(L111/K111)</f>
        <v>0.30447540697674419</v>
      </c>
    </row>
    <row r="112" spans="1:13" x14ac:dyDescent="0.2">
      <c r="A112" s="51"/>
      <c r="B112" s="51"/>
      <c r="C112" s="52"/>
      <c r="D112" s="52">
        <v>4</v>
      </c>
      <c r="E112" s="52"/>
      <c r="F112" s="52" t="s">
        <v>331</v>
      </c>
      <c r="G112" s="52"/>
      <c r="H112" s="52"/>
      <c r="I112" s="52"/>
      <c r="J112" s="53">
        <v>172000</v>
      </c>
      <c r="K112" s="53">
        <v>172000</v>
      </c>
      <c r="L112" s="53">
        <v>52369.77</v>
      </c>
      <c r="M112" s="86">
        <f>SUM(L112/K112)</f>
        <v>0.30447540697674419</v>
      </c>
    </row>
    <row r="113" spans="1:13" x14ac:dyDescent="0.2">
      <c r="A113" s="27"/>
      <c r="B113" s="27"/>
      <c r="C113" s="16"/>
      <c r="D113" s="16"/>
      <c r="E113" s="54">
        <v>4</v>
      </c>
      <c r="F113" s="54" t="s">
        <v>349</v>
      </c>
      <c r="G113" s="54"/>
      <c r="H113" s="54"/>
      <c r="I113" s="54"/>
      <c r="J113" s="55">
        <v>172000</v>
      </c>
      <c r="K113" s="55">
        <v>172000</v>
      </c>
      <c r="L113" s="55">
        <v>52369.77</v>
      </c>
      <c r="M113" s="87">
        <f>SUM(L113/K113)</f>
        <v>0.30447540697674419</v>
      </c>
    </row>
    <row r="114" spans="1:13" x14ac:dyDescent="0.2">
      <c r="A114" s="27"/>
      <c r="B114" s="27"/>
      <c r="C114" s="16"/>
      <c r="D114" s="16"/>
      <c r="E114" s="54">
        <v>42</v>
      </c>
      <c r="F114" s="54" t="s">
        <v>363</v>
      </c>
      <c r="G114" s="54"/>
      <c r="H114" s="54"/>
      <c r="I114" s="54"/>
      <c r="J114" s="55">
        <v>172000</v>
      </c>
      <c r="K114" s="55">
        <v>172000</v>
      </c>
      <c r="L114" s="55">
        <f>SUM(L115,L118,L120)</f>
        <v>52369.770000000004</v>
      </c>
      <c r="M114" s="87">
        <f>SUM(L114/K114)</f>
        <v>0.30447540697674419</v>
      </c>
    </row>
    <row r="115" spans="1:13" x14ac:dyDescent="0.2">
      <c r="A115" s="27"/>
      <c r="B115" s="27"/>
      <c r="C115" s="16"/>
      <c r="D115" s="16"/>
      <c r="E115" s="16">
        <v>422</v>
      </c>
      <c r="F115" s="16" t="s">
        <v>351</v>
      </c>
      <c r="G115" s="16"/>
      <c r="H115" s="16"/>
      <c r="I115" s="16"/>
      <c r="J115" s="25">
        <v>166000</v>
      </c>
      <c r="K115" s="25">
        <v>166000</v>
      </c>
      <c r="L115" s="25">
        <f>SUM(L116:L117)</f>
        <v>44244.770000000004</v>
      </c>
      <c r="M115" s="85">
        <f>SUM(L115/K115)</f>
        <v>0.2665347590361446</v>
      </c>
    </row>
    <row r="116" spans="1:13" s="18" customFormat="1" x14ac:dyDescent="0.2">
      <c r="A116" s="27"/>
      <c r="B116" s="27"/>
      <c r="C116" s="16"/>
      <c r="D116" s="16"/>
      <c r="E116" s="16">
        <v>4221</v>
      </c>
      <c r="F116" s="16" t="s">
        <v>512</v>
      </c>
      <c r="G116" s="16"/>
      <c r="H116" s="16"/>
      <c r="I116" s="16"/>
      <c r="J116" s="25"/>
      <c r="K116" s="25"/>
      <c r="L116" s="25">
        <v>33462.370000000003</v>
      </c>
      <c r="M116" s="90"/>
    </row>
    <row r="117" spans="1:13" s="76" customFormat="1" x14ac:dyDescent="0.2">
      <c r="A117" s="27"/>
      <c r="B117" s="27"/>
      <c r="C117" s="16"/>
      <c r="D117" s="16"/>
      <c r="E117" s="16">
        <v>4227</v>
      </c>
      <c r="F117" s="16" t="s">
        <v>566</v>
      </c>
      <c r="G117" s="16"/>
      <c r="H117" s="16"/>
      <c r="I117" s="16"/>
      <c r="J117" s="25"/>
      <c r="K117" s="25"/>
      <c r="L117" s="25">
        <v>10782.4</v>
      </c>
      <c r="M117" s="90"/>
    </row>
    <row r="118" spans="1:13" x14ac:dyDescent="0.2">
      <c r="A118" s="27"/>
      <c r="B118" s="27"/>
      <c r="C118" s="16"/>
      <c r="D118" s="16"/>
      <c r="E118" s="16">
        <v>423</v>
      </c>
      <c r="F118" s="16" t="s">
        <v>364</v>
      </c>
      <c r="G118" s="16"/>
      <c r="H118" s="16"/>
      <c r="I118" s="16"/>
      <c r="J118" s="16"/>
      <c r="K118" s="16"/>
      <c r="L118" s="25">
        <v>0</v>
      </c>
      <c r="M118" s="90"/>
    </row>
    <row r="119" spans="1:13" s="18" customFormat="1" x14ac:dyDescent="0.2">
      <c r="A119" s="27"/>
      <c r="B119" s="27"/>
      <c r="C119" s="16"/>
      <c r="D119" s="16"/>
      <c r="E119" s="16">
        <v>4231</v>
      </c>
      <c r="F119" s="16" t="s">
        <v>517</v>
      </c>
      <c r="G119" s="16"/>
      <c r="H119" s="16"/>
      <c r="I119" s="16"/>
      <c r="J119" s="16"/>
      <c r="K119" s="16"/>
      <c r="L119" s="25">
        <v>0</v>
      </c>
      <c r="M119" s="90"/>
    </row>
    <row r="120" spans="1:13" x14ac:dyDescent="0.2">
      <c r="A120" s="27"/>
      <c r="B120" s="27"/>
      <c r="C120" s="16"/>
      <c r="D120" s="16"/>
      <c r="E120" s="16">
        <v>426</v>
      </c>
      <c r="F120" s="16" t="s">
        <v>365</v>
      </c>
      <c r="G120" s="16"/>
      <c r="H120" s="16"/>
      <c r="I120" s="16"/>
      <c r="J120" s="25">
        <v>6000</v>
      </c>
      <c r="K120" s="25">
        <v>6000</v>
      </c>
      <c r="L120" s="25">
        <v>8125</v>
      </c>
      <c r="M120" s="85">
        <f>SUM(L120/K120)</f>
        <v>1.3541666666666667</v>
      </c>
    </row>
    <row r="121" spans="1:13" s="18" customFormat="1" x14ac:dyDescent="0.2">
      <c r="A121" s="27"/>
      <c r="B121" s="27"/>
      <c r="C121" s="16"/>
      <c r="D121" s="16"/>
      <c r="E121" s="16">
        <v>4262</v>
      </c>
      <c r="F121" s="16" t="s">
        <v>518</v>
      </c>
      <c r="G121" s="16"/>
      <c r="H121" s="16"/>
      <c r="I121" s="16"/>
      <c r="J121" s="25"/>
      <c r="K121" s="25"/>
      <c r="L121" s="25">
        <v>8125</v>
      </c>
      <c r="M121" s="90"/>
    </row>
    <row r="122" spans="1:13" x14ac:dyDescent="0.2">
      <c r="A122" s="67" t="s">
        <v>276</v>
      </c>
      <c r="B122" s="67" t="s">
        <v>495</v>
      </c>
      <c r="C122" s="68">
        <v>1002</v>
      </c>
      <c r="D122" s="68" t="s">
        <v>366</v>
      </c>
      <c r="E122" s="67" t="s">
        <v>531</v>
      </c>
      <c r="F122" s="68" t="s">
        <v>367</v>
      </c>
      <c r="G122" s="68"/>
      <c r="H122" s="68"/>
      <c r="I122" s="68"/>
      <c r="J122" s="69">
        <v>200000</v>
      </c>
      <c r="K122" s="69">
        <v>200000</v>
      </c>
      <c r="L122" s="69">
        <v>0</v>
      </c>
      <c r="M122" s="85">
        <f t="shared" ref="M122:M127" si="2">SUM(L122/K122)</f>
        <v>0</v>
      </c>
    </row>
    <row r="123" spans="1:13" x14ac:dyDescent="0.2">
      <c r="A123" s="51"/>
      <c r="B123" s="51"/>
      <c r="C123" s="52"/>
      <c r="D123" s="52">
        <v>1</v>
      </c>
      <c r="E123" s="52"/>
      <c r="F123" s="52" t="s">
        <v>330</v>
      </c>
      <c r="G123" s="52"/>
      <c r="H123" s="52"/>
      <c r="I123" s="52"/>
      <c r="J123" s="53">
        <v>17000</v>
      </c>
      <c r="K123" s="53">
        <v>17000</v>
      </c>
      <c r="L123" s="53">
        <v>0</v>
      </c>
      <c r="M123" s="86">
        <f t="shared" si="2"/>
        <v>0</v>
      </c>
    </row>
    <row r="124" spans="1:13" x14ac:dyDescent="0.2">
      <c r="A124" s="51"/>
      <c r="B124" s="51"/>
      <c r="C124" s="52"/>
      <c r="D124" s="52">
        <v>4</v>
      </c>
      <c r="E124" s="52"/>
      <c r="F124" s="52" t="s">
        <v>331</v>
      </c>
      <c r="G124" s="52"/>
      <c r="H124" s="52"/>
      <c r="I124" s="52"/>
      <c r="J124" s="53">
        <v>183000</v>
      </c>
      <c r="K124" s="53">
        <v>183000</v>
      </c>
      <c r="L124" s="53">
        <v>0</v>
      </c>
      <c r="M124" s="86">
        <f t="shared" si="2"/>
        <v>0</v>
      </c>
    </row>
    <row r="125" spans="1:13" x14ac:dyDescent="0.2">
      <c r="A125" s="27"/>
      <c r="B125" s="27"/>
      <c r="C125" s="16"/>
      <c r="D125" s="16"/>
      <c r="E125" s="54">
        <v>4</v>
      </c>
      <c r="F125" s="54" t="s">
        <v>368</v>
      </c>
      <c r="G125" s="54"/>
      <c r="H125" s="54"/>
      <c r="I125" s="54"/>
      <c r="J125" s="55">
        <v>200000</v>
      </c>
      <c r="K125" s="55">
        <v>200000</v>
      </c>
      <c r="L125" s="55">
        <v>0</v>
      </c>
      <c r="M125" s="87">
        <f t="shared" si="2"/>
        <v>0</v>
      </c>
    </row>
    <row r="126" spans="1:13" x14ac:dyDescent="0.2">
      <c r="A126" s="27"/>
      <c r="B126" s="27"/>
      <c r="C126" s="16"/>
      <c r="D126" s="16"/>
      <c r="E126" s="54">
        <v>42</v>
      </c>
      <c r="F126" s="54" t="s">
        <v>369</v>
      </c>
      <c r="G126" s="54"/>
      <c r="H126" s="54"/>
      <c r="I126" s="54"/>
      <c r="J126" s="55">
        <v>200000</v>
      </c>
      <c r="K126" s="55">
        <v>200000</v>
      </c>
      <c r="L126" s="55">
        <v>0</v>
      </c>
      <c r="M126" s="87">
        <f t="shared" si="2"/>
        <v>0</v>
      </c>
    </row>
    <row r="127" spans="1:13" x14ac:dyDescent="0.2">
      <c r="A127" s="27"/>
      <c r="B127" s="27"/>
      <c r="C127" s="16"/>
      <c r="D127" s="16"/>
      <c r="E127" s="16">
        <v>421</v>
      </c>
      <c r="F127" s="16" t="s">
        <v>370</v>
      </c>
      <c r="G127" s="16"/>
      <c r="H127" s="16"/>
      <c r="I127" s="16"/>
      <c r="J127" s="25">
        <v>200000</v>
      </c>
      <c r="K127" s="25">
        <v>200000</v>
      </c>
      <c r="L127" s="25">
        <v>0</v>
      </c>
      <c r="M127" s="85">
        <f t="shared" si="2"/>
        <v>0</v>
      </c>
    </row>
    <row r="128" spans="1:13" s="18" customFormat="1" x14ac:dyDescent="0.2">
      <c r="A128" s="27"/>
      <c r="B128" s="27"/>
      <c r="C128" s="16"/>
      <c r="D128" s="16"/>
      <c r="E128" s="16">
        <v>4212</v>
      </c>
      <c r="F128" s="16" t="s">
        <v>519</v>
      </c>
      <c r="G128" s="16"/>
      <c r="H128" s="16"/>
      <c r="I128" s="16"/>
      <c r="J128" s="25"/>
      <c r="K128" s="25"/>
      <c r="L128" s="25">
        <v>0</v>
      </c>
      <c r="M128" s="90"/>
    </row>
    <row r="129" spans="1:13" x14ac:dyDescent="0.2">
      <c r="A129" s="42" t="s">
        <v>276</v>
      </c>
      <c r="B129" s="42" t="s">
        <v>496</v>
      </c>
      <c r="C129" s="43"/>
      <c r="D129" s="43"/>
      <c r="E129" s="43" t="s">
        <v>371</v>
      </c>
      <c r="F129" s="43"/>
      <c r="G129" s="43"/>
      <c r="H129" s="43"/>
      <c r="I129" s="43"/>
      <c r="J129" s="44">
        <v>283000</v>
      </c>
      <c r="K129" s="44">
        <v>283000</v>
      </c>
      <c r="L129" s="44">
        <v>57074.15</v>
      </c>
      <c r="M129" s="83">
        <f>SUM(L129/K129)</f>
        <v>0.20167544169611307</v>
      </c>
    </row>
    <row r="130" spans="1:13" x14ac:dyDescent="0.2">
      <c r="A130" s="27"/>
      <c r="B130" s="27"/>
      <c r="C130" s="16"/>
      <c r="D130" s="16"/>
      <c r="E130" s="16"/>
      <c r="F130" s="16"/>
      <c r="G130" s="16"/>
      <c r="H130" s="16"/>
      <c r="I130" s="16"/>
      <c r="J130" s="16"/>
      <c r="K130" s="16"/>
      <c r="L130" s="25"/>
      <c r="M130" s="90"/>
    </row>
    <row r="131" spans="1:13" x14ac:dyDescent="0.2">
      <c r="A131" s="45" t="s">
        <v>276</v>
      </c>
      <c r="B131" s="45" t="s">
        <v>496</v>
      </c>
      <c r="C131" s="46">
        <v>1003</v>
      </c>
      <c r="D131" s="46"/>
      <c r="E131" s="46" t="s">
        <v>371</v>
      </c>
      <c r="F131" s="46"/>
      <c r="G131" s="46"/>
      <c r="H131" s="46"/>
      <c r="I131" s="46"/>
      <c r="J131" s="47">
        <v>283000</v>
      </c>
      <c r="K131" s="47">
        <v>283000</v>
      </c>
      <c r="L131" s="47">
        <v>57074.15</v>
      </c>
      <c r="M131" s="84">
        <f t="shared" ref="M131:M137" si="3">SUM(L131/K131)</f>
        <v>0.20167544169611307</v>
      </c>
    </row>
    <row r="132" spans="1:13" x14ac:dyDescent="0.2">
      <c r="A132" s="67" t="s">
        <v>276</v>
      </c>
      <c r="B132" s="67" t="s">
        <v>496</v>
      </c>
      <c r="C132" s="68">
        <v>1003</v>
      </c>
      <c r="D132" s="68" t="s">
        <v>372</v>
      </c>
      <c r="E132" s="67" t="s">
        <v>546</v>
      </c>
      <c r="F132" s="68" t="s">
        <v>373</v>
      </c>
      <c r="G132" s="68"/>
      <c r="H132" s="68"/>
      <c r="I132" s="68"/>
      <c r="J132" s="69">
        <v>283000</v>
      </c>
      <c r="K132" s="69">
        <v>283000</v>
      </c>
      <c r="L132" s="69">
        <v>57074.15</v>
      </c>
      <c r="M132" s="85">
        <f t="shared" si="3"/>
        <v>0.20167544169611307</v>
      </c>
    </row>
    <row r="133" spans="1:13" x14ac:dyDescent="0.2">
      <c r="A133" s="51"/>
      <c r="B133" s="51"/>
      <c r="C133" s="52"/>
      <c r="D133" s="52"/>
      <c r="E133" s="52">
        <v>1</v>
      </c>
      <c r="F133" s="52" t="s">
        <v>330</v>
      </c>
      <c r="G133" s="52"/>
      <c r="H133" s="52"/>
      <c r="I133" s="52"/>
      <c r="J133" s="53">
        <v>183000</v>
      </c>
      <c r="K133" s="53">
        <v>183000</v>
      </c>
      <c r="L133" s="53">
        <v>57074.15</v>
      </c>
      <c r="M133" s="86">
        <f t="shared" si="3"/>
        <v>0.31188060109289617</v>
      </c>
    </row>
    <row r="134" spans="1:13" x14ac:dyDescent="0.2">
      <c r="A134" s="51"/>
      <c r="B134" s="51"/>
      <c r="C134" s="52"/>
      <c r="D134" s="52"/>
      <c r="E134" s="52">
        <v>4</v>
      </c>
      <c r="F134" s="52" t="s">
        <v>331</v>
      </c>
      <c r="G134" s="52"/>
      <c r="H134" s="52"/>
      <c r="I134" s="52"/>
      <c r="J134" s="53">
        <v>100000</v>
      </c>
      <c r="K134" s="53">
        <v>100000</v>
      </c>
      <c r="L134" s="53">
        <v>0</v>
      </c>
      <c r="M134" s="86">
        <f t="shared" si="3"/>
        <v>0</v>
      </c>
    </row>
    <row r="135" spans="1:13" x14ac:dyDescent="0.2">
      <c r="A135" s="27"/>
      <c r="B135" s="27"/>
      <c r="C135" s="16"/>
      <c r="D135" s="16"/>
      <c r="E135" s="54">
        <v>3</v>
      </c>
      <c r="F135" s="54" t="s">
        <v>332</v>
      </c>
      <c r="G135" s="54"/>
      <c r="H135" s="54"/>
      <c r="I135" s="54"/>
      <c r="J135" s="55">
        <v>283000</v>
      </c>
      <c r="K135" s="55">
        <v>283000</v>
      </c>
      <c r="L135" s="55">
        <v>57074.15</v>
      </c>
      <c r="M135" s="87">
        <f t="shared" si="3"/>
        <v>0.20167544169611307</v>
      </c>
    </row>
    <row r="136" spans="1:13" x14ac:dyDescent="0.2">
      <c r="A136" s="27"/>
      <c r="B136" s="27"/>
      <c r="C136" s="16"/>
      <c r="D136" s="16"/>
      <c r="E136" s="54">
        <v>38</v>
      </c>
      <c r="F136" s="54" t="s">
        <v>342</v>
      </c>
      <c r="G136" s="54"/>
      <c r="H136" s="54"/>
      <c r="I136" s="54"/>
      <c r="J136" s="55">
        <f>SUM(J137,J139,J141)</f>
        <v>283000</v>
      </c>
      <c r="K136" s="55">
        <f>SUM(K137,K139,K141)</f>
        <v>283000</v>
      </c>
      <c r="L136" s="55">
        <f>SUM(L137,L139,L141)</f>
        <v>57074.15</v>
      </c>
      <c r="M136" s="87">
        <f t="shared" si="3"/>
        <v>0.20167544169611307</v>
      </c>
    </row>
    <row r="137" spans="1:13" x14ac:dyDescent="0.2">
      <c r="A137" s="27"/>
      <c r="B137" s="27"/>
      <c r="C137" s="16"/>
      <c r="D137" s="16"/>
      <c r="E137" s="16">
        <v>381</v>
      </c>
      <c r="F137" s="16" t="s">
        <v>343</v>
      </c>
      <c r="G137" s="16"/>
      <c r="H137" s="16"/>
      <c r="I137" s="16"/>
      <c r="J137" s="25">
        <v>123000</v>
      </c>
      <c r="K137" s="25">
        <v>123000</v>
      </c>
      <c r="L137" s="25">
        <v>57074.15</v>
      </c>
      <c r="M137" s="85">
        <f t="shared" si="3"/>
        <v>0.46401747967479678</v>
      </c>
    </row>
    <row r="138" spans="1:13" s="18" customFormat="1" x14ac:dyDescent="0.2">
      <c r="A138" s="27"/>
      <c r="B138" s="27"/>
      <c r="C138" s="16"/>
      <c r="D138" s="16"/>
      <c r="E138" s="16">
        <v>3811</v>
      </c>
      <c r="F138" s="16" t="s">
        <v>520</v>
      </c>
      <c r="G138" s="16"/>
      <c r="H138" s="16"/>
      <c r="I138" s="16"/>
      <c r="J138" s="25"/>
      <c r="K138" s="25"/>
      <c r="L138" s="25">
        <v>57074.15</v>
      </c>
      <c r="M138" s="90"/>
    </row>
    <row r="139" spans="1:13" x14ac:dyDescent="0.2">
      <c r="A139" s="27"/>
      <c r="B139" s="27"/>
      <c r="C139" s="16"/>
      <c r="D139" s="16"/>
      <c r="E139" s="16">
        <v>451</v>
      </c>
      <c r="F139" s="16" t="s">
        <v>374</v>
      </c>
      <c r="G139" s="16"/>
      <c r="H139" s="16"/>
      <c r="I139" s="16"/>
      <c r="J139" s="25">
        <v>150000</v>
      </c>
      <c r="K139" s="25">
        <v>150000</v>
      </c>
      <c r="L139" s="25">
        <v>0</v>
      </c>
      <c r="M139" s="85">
        <f>SUM(L139/K139)</f>
        <v>0</v>
      </c>
    </row>
    <row r="140" spans="1:13" s="18" customFormat="1" x14ac:dyDescent="0.2">
      <c r="A140" s="27"/>
      <c r="B140" s="27"/>
      <c r="C140" s="16"/>
      <c r="D140" s="16"/>
      <c r="E140" s="16">
        <v>4511</v>
      </c>
      <c r="F140" s="16" t="s">
        <v>432</v>
      </c>
      <c r="G140" s="16"/>
      <c r="H140" s="16"/>
      <c r="I140" s="16"/>
      <c r="J140" s="25"/>
      <c r="K140" s="25"/>
      <c r="L140" s="25">
        <v>0</v>
      </c>
      <c r="M140" s="90"/>
    </row>
    <row r="141" spans="1:13" x14ac:dyDescent="0.2">
      <c r="A141" s="27"/>
      <c r="B141" s="27"/>
      <c r="C141" s="16"/>
      <c r="D141" s="16"/>
      <c r="E141" s="16">
        <v>426</v>
      </c>
      <c r="F141" s="16" t="s">
        <v>365</v>
      </c>
      <c r="G141" s="16"/>
      <c r="H141" s="16"/>
      <c r="I141" s="16"/>
      <c r="J141" s="25">
        <v>10000</v>
      </c>
      <c r="K141" s="25">
        <v>10000</v>
      </c>
      <c r="L141" s="25">
        <v>0</v>
      </c>
      <c r="M141" s="85">
        <f>SUM(L141/K141)</f>
        <v>0</v>
      </c>
    </row>
    <row r="142" spans="1:13" s="18" customFormat="1" x14ac:dyDescent="0.2">
      <c r="A142" s="27"/>
      <c r="B142" s="27"/>
      <c r="C142" s="16"/>
      <c r="D142" s="16"/>
      <c r="E142" s="16">
        <v>4264</v>
      </c>
      <c r="F142" s="16" t="s">
        <v>540</v>
      </c>
      <c r="G142" s="16"/>
      <c r="H142" s="16"/>
      <c r="I142" s="16"/>
      <c r="J142" s="25"/>
      <c r="K142" s="25"/>
      <c r="L142" s="25">
        <v>0</v>
      </c>
      <c r="M142" s="90"/>
    </row>
    <row r="143" spans="1:13" x14ac:dyDescent="0.2">
      <c r="A143" s="42" t="s">
        <v>276</v>
      </c>
      <c r="B143" s="42" t="s">
        <v>497</v>
      </c>
      <c r="C143" s="43"/>
      <c r="D143" s="43"/>
      <c r="E143" s="43" t="s">
        <v>375</v>
      </c>
      <c r="F143" s="43"/>
      <c r="G143" s="43"/>
      <c r="H143" s="43"/>
      <c r="I143" s="43"/>
      <c r="J143" s="44">
        <v>8485000</v>
      </c>
      <c r="K143" s="44">
        <v>8485000</v>
      </c>
      <c r="L143" s="44">
        <f>SUM(L145)</f>
        <v>343386.82999999996</v>
      </c>
      <c r="M143" s="83">
        <f>SUM(L143/K143)</f>
        <v>4.0469868002357093E-2</v>
      </c>
    </row>
    <row r="144" spans="1:13" x14ac:dyDescent="0.2">
      <c r="A144" s="27"/>
      <c r="B144" s="27"/>
      <c r="C144" s="16"/>
      <c r="D144" s="16"/>
      <c r="E144" s="16"/>
      <c r="F144" s="16"/>
      <c r="G144" s="16"/>
      <c r="H144" s="16"/>
      <c r="I144" s="16"/>
      <c r="J144" s="16"/>
      <c r="K144" s="16"/>
      <c r="L144" s="25"/>
      <c r="M144" s="90"/>
    </row>
    <row r="145" spans="1:13" x14ac:dyDescent="0.2">
      <c r="A145" s="45" t="s">
        <v>276</v>
      </c>
      <c r="B145" s="45" t="s">
        <v>497</v>
      </c>
      <c r="C145" s="46">
        <v>1004</v>
      </c>
      <c r="D145" s="46"/>
      <c r="E145" s="46" t="s">
        <v>376</v>
      </c>
      <c r="F145" s="46"/>
      <c r="G145" s="46"/>
      <c r="H145" s="46"/>
      <c r="I145" s="46"/>
      <c r="J145" s="47">
        <v>8485000</v>
      </c>
      <c r="K145" s="47">
        <v>8485000</v>
      </c>
      <c r="L145" s="47">
        <f>SUM(L148,L185,L194,L212,L225,L247)</f>
        <v>343386.82999999996</v>
      </c>
      <c r="M145" s="84">
        <f>SUM(L145/K145)</f>
        <v>4.0469868002357093E-2</v>
      </c>
    </row>
    <row r="146" spans="1:13" x14ac:dyDescent="0.2">
      <c r="A146" s="67" t="s">
        <v>276</v>
      </c>
      <c r="B146" s="67" t="s">
        <v>497</v>
      </c>
      <c r="C146" s="68">
        <v>1004</v>
      </c>
      <c r="D146" s="68" t="s">
        <v>377</v>
      </c>
      <c r="E146" s="67" t="s">
        <v>545</v>
      </c>
      <c r="F146" s="68" t="s">
        <v>378</v>
      </c>
      <c r="G146" s="68"/>
      <c r="H146" s="68"/>
      <c r="I146" s="68"/>
      <c r="J146" s="69">
        <v>35000</v>
      </c>
      <c r="K146" s="69">
        <v>35000</v>
      </c>
      <c r="L146" s="69">
        <v>20000</v>
      </c>
      <c r="M146" s="88"/>
    </row>
    <row r="147" spans="1:13" x14ac:dyDescent="0.2">
      <c r="A147" s="51"/>
      <c r="B147" s="51"/>
      <c r="C147" s="52"/>
      <c r="D147" s="52">
        <v>1</v>
      </c>
      <c r="E147" s="52"/>
      <c r="F147" s="52" t="s">
        <v>330</v>
      </c>
      <c r="G147" s="52"/>
      <c r="H147" s="52"/>
      <c r="I147" s="52"/>
      <c r="J147" s="53">
        <v>35000</v>
      </c>
      <c r="K147" s="53">
        <v>35000</v>
      </c>
      <c r="L147" s="53">
        <v>20000</v>
      </c>
      <c r="M147" s="86"/>
    </row>
    <row r="148" spans="1:13" x14ac:dyDescent="0.2">
      <c r="A148" s="27"/>
      <c r="B148" s="27"/>
      <c r="C148" s="16"/>
      <c r="D148" s="16"/>
      <c r="E148" s="54">
        <v>3</v>
      </c>
      <c r="F148" s="54" t="s">
        <v>332</v>
      </c>
      <c r="G148" s="54"/>
      <c r="H148" s="54"/>
      <c r="I148" s="54"/>
      <c r="J148" s="55">
        <v>35000</v>
      </c>
      <c r="K148" s="55">
        <v>35000</v>
      </c>
      <c r="L148" s="55">
        <v>20000</v>
      </c>
      <c r="M148" s="87">
        <f>SUM(L148/K148)</f>
        <v>0.5714285714285714</v>
      </c>
    </row>
    <row r="149" spans="1:13" x14ac:dyDescent="0.2">
      <c r="A149" s="27"/>
      <c r="B149" s="27"/>
      <c r="C149" s="16"/>
      <c r="D149" s="16"/>
      <c r="E149" s="54">
        <v>32</v>
      </c>
      <c r="F149" s="54" t="s">
        <v>336</v>
      </c>
      <c r="G149" s="54"/>
      <c r="H149" s="54"/>
      <c r="I149" s="54"/>
      <c r="J149" s="54">
        <v>0</v>
      </c>
      <c r="K149" s="54">
        <v>0</v>
      </c>
      <c r="L149" s="55">
        <v>0</v>
      </c>
      <c r="M149" s="87">
        <v>0</v>
      </c>
    </row>
    <row r="150" spans="1:13" x14ac:dyDescent="0.2">
      <c r="A150" s="27"/>
      <c r="B150" s="27"/>
      <c r="C150" s="16"/>
      <c r="D150" s="16"/>
      <c r="E150" s="16">
        <v>322</v>
      </c>
      <c r="F150" s="16" t="s">
        <v>348</v>
      </c>
      <c r="G150" s="16"/>
      <c r="H150" s="16"/>
      <c r="I150" s="16"/>
      <c r="J150" s="16">
        <v>0</v>
      </c>
      <c r="K150" s="16">
        <v>0</v>
      </c>
      <c r="L150" s="25">
        <v>0</v>
      </c>
      <c r="M150" s="85"/>
    </row>
    <row r="151" spans="1:13" s="18" customFormat="1" x14ac:dyDescent="0.2">
      <c r="A151" s="27"/>
      <c r="B151" s="27"/>
      <c r="C151" s="16"/>
      <c r="D151" s="16"/>
      <c r="E151" s="16">
        <v>3221</v>
      </c>
      <c r="F151" s="16" t="s">
        <v>521</v>
      </c>
      <c r="G151" s="16"/>
      <c r="H151" s="16"/>
      <c r="I151" s="16"/>
      <c r="J151" s="16"/>
      <c r="K151" s="16"/>
      <c r="L151" s="25">
        <v>0</v>
      </c>
      <c r="M151" s="90"/>
    </row>
    <row r="152" spans="1:13" x14ac:dyDescent="0.2">
      <c r="A152" s="27"/>
      <c r="B152" s="27"/>
      <c r="C152" s="16"/>
      <c r="D152" s="16"/>
      <c r="E152" s="16">
        <v>323</v>
      </c>
      <c r="F152" s="16" t="s">
        <v>338</v>
      </c>
      <c r="G152" s="16"/>
      <c r="H152" s="16"/>
      <c r="I152" s="16"/>
      <c r="J152" s="16">
        <v>0</v>
      </c>
      <c r="K152" s="16">
        <v>0</v>
      </c>
      <c r="L152" s="25">
        <v>0</v>
      </c>
      <c r="M152" s="90"/>
    </row>
    <row r="153" spans="1:13" s="18" customFormat="1" x14ac:dyDescent="0.2">
      <c r="A153" s="27"/>
      <c r="B153" s="27"/>
      <c r="C153" s="16"/>
      <c r="D153" s="16"/>
      <c r="E153" s="16">
        <v>3231</v>
      </c>
      <c r="F153" s="16" t="s">
        <v>508</v>
      </c>
      <c r="G153" s="16"/>
      <c r="H153" s="16"/>
      <c r="I153" s="16"/>
      <c r="J153" s="16"/>
      <c r="K153" s="16"/>
      <c r="L153" s="25">
        <v>0</v>
      </c>
      <c r="M153" s="90"/>
    </row>
    <row r="154" spans="1:13" x14ac:dyDescent="0.2">
      <c r="A154" s="27"/>
      <c r="B154" s="27"/>
      <c r="C154" s="16"/>
      <c r="D154" s="16"/>
      <c r="E154" s="16">
        <v>329</v>
      </c>
      <c r="F154" s="16" t="s">
        <v>339</v>
      </c>
      <c r="G154" s="16"/>
      <c r="H154" s="16"/>
      <c r="I154" s="16"/>
      <c r="J154" s="16">
        <v>0</v>
      </c>
      <c r="K154" s="16">
        <v>0</v>
      </c>
      <c r="L154" s="25">
        <v>0</v>
      </c>
      <c r="M154" s="90"/>
    </row>
    <row r="155" spans="1:13" s="18" customFormat="1" x14ac:dyDescent="0.2">
      <c r="A155" s="27"/>
      <c r="B155" s="27"/>
      <c r="C155" s="16"/>
      <c r="D155" s="16"/>
      <c r="E155" s="16">
        <v>3291</v>
      </c>
      <c r="F155" s="16" t="s">
        <v>522</v>
      </c>
      <c r="G155" s="16"/>
      <c r="H155" s="16"/>
      <c r="I155" s="16"/>
      <c r="J155" s="16"/>
      <c r="K155" s="16"/>
      <c r="L155" s="25">
        <v>0</v>
      </c>
      <c r="M155" s="90"/>
    </row>
    <row r="156" spans="1:13" x14ac:dyDescent="0.2">
      <c r="A156" s="27"/>
      <c r="B156" s="27"/>
      <c r="C156" s="16"/>
      <c r="D156" s="16"/>
      <c r="E156" s="54">
        <v>38</v>
      </c>
      <c r="F156" s="54" t="s">
        <v>342</v>
      </c>
      <c r="G156" s="54"/>
      <c r="H156" s="54"/>
      <c r="I156" s="54"/>
      <c r="J156" s="55">
        <v>35000</v>
      </c>
      <c r="K156" s="55">
        <v>35000</v>
      </c>
      <c r="L156" s="55">
        <v>20000</v>
      </c>
      <c r="M156" s="87">
        <f>SUM(L156/K156)</f>
        <v>0.5714285714285714</v>
      </c>
    </row>
    <row r="157" spans="1:13" x14ac:dyDescent="0.2">
      <c r="A157" s="27"/>
      <c r="B157" s="27"/>
      <c r="C157" s="16"/>
      <c r="D157" s="16"/>
      <c r="E157" s="16">
        <v>381</v>
      </c>
      <c r="F157" s="16" t="s">
        <v>343</v>
      </c>
      <c r="G157" s="16"/>
      <c r="H157" s="16"/>
      <c r="I157" s="16"/>
      <c r="J157" s="25">
        <v>35000</v>
      </c>
      <c r="K157" s="25">
        <v>35000</v>
      </c>
      <c r="L157" s="25">
        <v>20000</v>
      </c>
      <c r="M157" s="90"/>
    </row>
    <row r="158" spans="1:13" s="18" customFormat="1" x14ac:dyDescent="0.2">
      <c r="A158" s="27"/>
      <c r="B158" s="27"/>
      <c r="C158" s="16"/>
      <c r="D158" s="16"/>
      <c r="E158" s="16">
        <v>3811</v>
      </c>
      <c r="F158" s="16" t="s">
        <v>520</v>
      </c>
      <c r="G158" s="16"/>
      <c r="H158" s="16"/>
      <c r="I158" s="16"/>
      <c r="J158" s="25"/>
      <c r="K158" s="25"/>
      <c r="L158" s="25">
        <v>20000</v>
      </c>
      <c r="M158" s="90"/>
    </row>
    <row r="159" spans="1:13" x14ac:dyDescent="0.2">
      <c r="A159" s="67" t="s">
        <v>276</v>
      </c>
      <c r="B159" s="67" t="s">
        <v>497</v>
      </c>
      <c r="C159" s="68">
        <v>1004</v>
      </c>
      <c r="D159" s="68" t="s">
        <v>379</v>
      </c>
      <c r="E159" s="67" t="s">
        <v>545</v>
      </c>
      <c r="F159" s="68" t="s">
        <v>380</v>
      </c>
      <c r="G159" s="68"/>
      <c r="H159" s="68"/>
      <c r="I159" s="68"/>
      <c r="J159" s="68">
        <v>0</v>
      </c>
      <c r="K159" s="68">
        <v>0</v>
      </c>
      <c r="L159" s="69">
        <v>0</v>
      </c>
      <c r="M159" s="88"/>
    </row>
    <row r="160" spans="1:13" x14ac:dyDescent="0.2">
      <c r="A160" s="51"/>
      <c r="B160" s="51"/>
      <c r="C160" s="52"/>
      <c r="D160" s="52">
        <v>1</v>
      </c>
      <c r="E160" s="52"/>
      <c r="F160" s="52" t="s">
        <v>330</v>
      </c>
      <c r="G160" s="52"/>
      <c r="H160" s="52"/>
      <c r="I160" s="52"/>
      <c r="J160" s="52">
        <v>0</v>
      </c>
      <c r="K160" s="52">
        <v>0</v>
      </c>
      <c r="L160" s="53">
        <v>0</v>
      </c>
      <c r="M160" s="86">
        <v>0</v>
      </c>
    </row>
    <row r="161" spans="1:13" x14ac:dyDescent="0.2">
      <c r="A161" s="27"/>
      <c r="B161" s="27"/>
      <c r="C161" s="16"/>
      <c r="D161" s="16"/>
      <c r="E161" s="54">
        <v>3</v>
      </c>
      <c r="F161" s="54" t="s">
        <v>332</v>
      </c>
      <c r="G161" s="54"/>
      <c r="H161" s="54"/>
      <c r="I161" s="54"/>
      <c r="J161" s="54">
        <v>0</v>
      </c>
      <c r="K161" s="54">
        <v>0</v>
      </c>
      <c r="L161" s="55">
        <v>0</v>
      </c>
      <c r="M161" s="87">
        <v>0</v>
      </c>
    </row>
    <row r="162" spans="1:13" x14ac:dyDescent="0.2">
      <c r="A162" s="27"/>
      <c r="B162" s="27"/>
      <c r="C162" s="16"/>
      <c r="D162" s="16"/>
      <c r="E162" s="54">
        <v>32</v>
      </c>
      <c r="F162" s="54" t="s">
        <v>336</v>
      </c>
      <c r="G162" s="54"/>
      <c r="H162" s="54"/>
      <c r="I162" s="54"/>
      <c r="J162" s="54">
        <v>0</v>
      </c>
      <c r="K162" s="54">
        <v>0</v>
      </c>
      <c r="L162" s="55">
        <v>0</v>
      </c>
      <c r="M162" s="87">
        <v>0</v>
      </c>
    </row>
    <row r="163" spans="1:13" x14ac:dyDescent="0.2">
      <c r="A163" s="27"/>
      <c r="B163" s="27"/>
      <c r="C163" s="16"/>
      <c r="D163" s="16"/>
      <c r="E163" s="16">
        <v>322</v>
      </c>
      <c r="F163" s="16" t="s">
        <v>348</v>
      </c>
      <c r="G163" s="16"/>
      <c r="H163" s="16"/>
      <c r="I163" s="16"/>
      <c r="J163" s="16">
        <v>0</v>
      </c>
      <c r="K163" s="16">
        <v>0</v>
      </c>
      <c r="L163" s="25">
        <v>0</v>
      </c>
      <c r="M163" s="90"/>
    </row>
    <row r="164" spans="1:13" s="18" customFormat="1" x14ac:dyDescent="0.2">
      <c r="A164" s="27"/>
      <c r="B164" s="27"/>
      <c r="C164" s="16"/>
      <c r="D164" s="16"/>
      <c r="E164" s="16">
        <v>322</v>
      </c>
      <c r="F164" s="16" t="s">
        <v>348</v>
      </c>
      <c r="G164" s="16"/>
      <c r="H164" s="16"/>
      <c r="I164" s="16"/>
      <c r="J164" s="16"/>
      <c r="K164" s="16"/>
      <c r="L164" s="25">
        <v>0</v>
      </c>
      <c r="M164" s="90"/>
    </row>
    <row r="165" spans="1:13" x14ac:dyDescent="0.2">
      <c r="A165" s="27"/>
      <c r="B165" s="27"/>
      <c r="C165" s="16"/>
      <c r="D165" s="16"/>
      <c r="E165" s="16">
        <v>323</v>
      </c>
      <c r="F165" s="16" t="s">
        <v>338</v>
      </c>
      <c r="G165" s="16"/>
      <c r="H165" s="16"/>
      <c r="I165" s="16"/>
      <c r="J165" s="16">
        <v>0</v>
      </c>
      <c r="K165" s="16">
        <v>0</v>
      </c>
      <c r="L165" s="25">
        <v>0</v>
      </c>
      <c r="M165" s="90"/>
    </row>
    <row r="166" spans="1:13" s="18" customFormat="1" x14ac:dyDescent="0.2">
      <c r="A166" s="27"/>
      <c r="B166" s="27"/>
      <c r="C166" s="16"/>
      <c r="D166" s="16"/>
      <c r="E166" s="16">
        <v>3231</v>
      </c>
      <c r="F166" s="16" t="s">
        <v>508</v>
      </c>
      <c r="G166" s="16"/>
      <c r="H166" s="16"/>
      <c r="I166" s="16"/>
      <c r="J166" s="16"/>
      <c r="K166" s="16"/>
      <c r="L166" s="25">
        <v>0</v>
      </c>
      <c r="M166" s="90"/>
    </row>
    <row r="167" spans="1:13" x14ac:dyDescent="0.2">
      <c r="A167" s="67" t="s">
        <v>276</v>
      </c>
      <c r="B167" s="67" t="s">
        <v>497</v>
      </c>
      <c r="C167" s="68">
        <v>1004</v>
      </c>
      <c r="D167" s="68" t="s">
        <v>381</v>
      </c>
      <c r="E167" s="67" t="s">
        <v>545</v>
      </c>
      <c r="F167" s="68" t="s">
        <v>382</v>
      </c>
      <c r="G167" s="68"/>
      <c r="H167" s="68"/>
      <c r="I167" s="68"/>
      <c r="J167" s="68">
        <v>0</v>
      </c>
      <c r="K167" s="68">
        <v>0</v>
      </c>
      <c r="L167" s="69">
        <v>0</v>
      </c>
      <c r="M167" s="88"/>
    </row>
    <row r="168" spans="1:13" x14ac:dyDescent="0.2">
      <c r="A168" s="51"/>
      <c r="B168" s="51"/>
      <c r="C168" s="52"/>
      <c r="D168" s="52">
        <v>4</v>
      </c>
      <c r="E168" s="52"/>
      <c r="F168" s="52" t="s">
        <v>331</v>
      </c>
      <c r="G168" s="52"/>
      <c r="H168" s="52"/>
      <c r="I168" s="52"/>
      <c r="J168" s="52">
        <v>0</v>
      </c>
      <c r="K168" s="52">
        <v>0</v>
      </c>
      <c r="L168" s="53">
        <v>0</v>
      </c>
      <c r="M168" s="86"/>
    </row>
    <row r="169" spans="1:13" x14ac:dyDescent="0.2">
      <c r="A169" s="27"/>
      <c r="B169" s="27"/>
      <c r="C169" s="16"/>
      <c r="D169" s="16"/>
      <c r="E169" s="54">
        <v>4</v>
      </c>
      <c r="F169" s="54" t="s">
        <v>349</v>
      </c>
      <c r="G169" s="54"/>
      <c r="H169" s="54"/>
      <c r="I169" s="54"/>
      <c r="J169" s="54">
        <v>0</v>
      </c>
      <c r="K169" s="54">
        <v>0</v>
      </c>
      <c r="L169" s="55">
        <v>0</v>
      </c>
      <c r="M169" s="87">
        <v>0</v>
      </c>
    </row>
    <row r="170" spans="1:13" x14ac:dyDescent="0.2">
      <c r="A170" s="27"/>
      <c r="B170" s="27"/>
      <c r="C170" s="16"/>
      <c r="D170" s="16"/>
      <c r="E170" s="54">
        <v>42</v>
      </c>
      <c r="F170" s="54" t="s">
        <v>383</v>
      </c>
      <c r="G170" s="54"/>
      <c r="H170" s="54"/>
      <c r="I170" s="54"/>
      <c r="J170" s="54">
        <v>0</v>
      </c>
      <c r="K170" s="54">
        <v>0</v>
      </c>
      <c r="L170" s="55">
        <v>0</v>
      </c>
      <c r="M170" s="87">
        <v>0</v>
      </c>
    </row>
    <row r="171" spans="1:13" x14ac:dyDescent="0.2">
      <c r="A171" s="27"/>
      <c r="B171" s="27"/>
      <c r="C171" s="16"/>
      <c r="D171" s="16"/>
      <c r="E171" s="16">
        <v>421</v>
      </c>
      <c r="F171" s="16" t="s">
        <v>384</v>
      </c>
      <c r="G171" s="16"/>
      <c r="H171" s="16"/>
      <c r="I171" s="16"/>
      <c r="J171" s="16">
        <v>0</v>
      </c>
      <c r="K171" s="16">
        <v>0</v>
      </c>
      <c r="L171" s="25">
        <v>0</v>
      </c>
      <c r="M171" s="90"/>
    </row>
    <row r="172" spans="1:13" s="18" customFormat="1" x14ac:dyDescent="0.2">
      <c r="A172" s="27"/>
      <c r="B172" s="27"/>
      <c r="C172" s="16"/>
      <c r="D172" s="16"/>
      <c r="E172" s="16">
        <v>4214</v>
      </c>
      <c r="F172" s="16" t="s">
        <v>523</v>
      </c>
      <c r="G172" s="16"/>
      <c r="H172" s="16"/>
      <c r="I172" s="16"/>
      <c r="J172" s="16"/>
      <c r="K172" s="16"/>
      <c r="L172" s="25">
        <v>0</v>
      </c>
      <c r="M172" s="90"/>
    </row>
    <row r="173" spans="1:13" x14ac:dyDescent="0.2">
      <c r="A173" s="67" t="s">
        <v>276</v>
      </c>
      <c r="B173" s="67" t="s">
        <v>497</v>
      </c>
      <c r="C173" s="68">
        <v>1004</v>
      </c>
      <c r="D173" s="68" t="s">
        <v>385</v>
      </c>
      <c r="E173" s="67" t="s">
        <v>545</v>
      </c>
      <c r="F173" s="68" t="s">
        <v>386</v>
      </c>
      <c r="G173" s="68"/>
      <c r="H173" s="68"/>
      <c r="I173" s="68"/>
      <c r="J173" s="68">
        <v>0</v>
      </c>
      <c r="K173" s="68">
        <v>0</v>
      </c>
      <c r="L173" s="69">
        <v>0</v>
      </c>
      <c r="M173" s="88"/>
    </row>
    <row r="174" spans="1:13" x14ac:dyDescent="0.2">
      <c r="A174" s="51"/>
      <c r="B174" s="51"/>
      <c r="C174" s="52"/>
      <c r="D174" s="52">
        <v>1</v>
      </c>
      <c r="E174" s="52"/>
      <c r="F174" s="52" t="s">
        <v>330</v>
      </c>
      <c r="G174" s="52"/>
      <c r="H174" s="52"/>
      <c r="I174" s="52"/>
      <c r="J174" s="52">
        <v>0</v>
      </c>
      <c r="K174" s="52">
        <v>0</v>
      </c>
      <c r="L174" s="53">
        <v>0</v>
      </c>
      <c r="M174" s="86">
        <v>0</v>
      </c>
    </row>
    <row r="175" spans="1:13" x14ac:dyDescent="0.2">
      <c r="A175" s="51"/>
      <c r="B175" s="51"/>
      <c r="C175" s="52"/>
      <c r="D175" s="52">
        <v>3</v>
      </c>
      <c r="E175" s="52"/>
      <c r="F175" s="52" t="s">
        <v>387</v>
      </c>
      <c r="G175" s="52"/>
      <c r="H175" s="52"/>
      <c r="I175" s="52"/>
      <c r="J175" s="52">
        <v>0</v>
      </c>
      <c r="K175" s="52">
        <v>0</v>
      </c>
      <c r="L175" s="53">
        <v>0</v>
      </c>
      <c r="M175" s="86">
        <v>0</v>
      </c>
    </row>
    <row r="176" spans="1:13" x14ac:dyDescent="0.2">
      <c r="A176" s="51"/>
      <c r="B176" s="51"/>
      <c r="C176" s="52"/>
      <c r="D176" s="52">
        <v>4</v>
      </c>
      <c r="E176" s="52"/>
      <c r="F176" s="52" t="s">
        <v>331</v>
      </c>
      <c r="G176" s="52"/>
      <c r="H176" s="52"/>
      <c r="I176" s="52"/>
      <c r="J176" s="52">
        <v>0</v>
      </c>
      <c r="K176" s="52">
        <v>0</v>
      </c>
      <c r="L176" s="53">
        <v>0</v>
      </c>
      <c r="M176" s="86">
        <v>0</v>
      </c>
    </row>
    <row r="177" spans="1:13" x14ac:dyDescent="0.2">
      <c r="A177" s="27"/>
      <c r="B177" s="27"/>
      <c r="C177" s="16"/>
      <c r="D177" s="16"/>
      <c r="E177" s="54">
        <v>4</v>
      </c>
      <c r="F177" s="54" t="s">
        <v>368</v>
      </c>
      <c r="G177" s="54"/>
      <c r="H177" s="54"/>
      <c r="I177" s="54"/>
      <c r="J177" s="54">
        <v>0</v>
      </c>
      <c r="K177" s="54">
        <v>0</v>
      </c>
      <c r="L177" s="55">
        <v>0</v>
      </c>
      <c r="M177" s="87">
        <v>0</v>
      </c>
    </row>
    <row r="178" spans="1:13" x14ac:dyDescent="0.2">
      <c r="A178" s="27"/>
      <c r="B178" s="27"/>
      <c r="C178" s="16"/>
      <c r="D178" s="16"/>
      <c r="E178" s="54">
        <v>42</v>
      </c>
      <c r="F178" s="54" t="s">
        <v>369</v>
      </c>
      <c r="G178" s="54"/>
      <c r="H178" s="54"/>
      <c r="I178" s="54"/>
      <c r="J178" s="54">
        <v>0</v>
      </c>
      <c r="K178" s="54">
        <v>0</v>
      </c>
      <c r="L178" s="55">
        <v>0</v>
      </c>
      <c r="M178" s="87">
        <v>0</v>
      </c>
    </row>
    <row r="179" spans="1:13" x14ac:dyDescent="0.2">
      <c r="A179" s="27"/>
      <c r="B179" s="27"/>
      <c r="C179" s="16"/>
      <c r="D179" s="16"/>
      <c r="E179" s="16">
        <v>422</v>
      </c>
      <c r="F179" s="16" t="s">
        <v>370</v>
      </c>
      <c r="G179" s="16"/>
      <c r="H179" s="16"/>
      <c r="I179" s="16"/>
      <c r="J179" s="16">
        <v>0</v>
      </c>
      <c r="K179" s="16">
        <v>0</v>
      </c>
      <c r="L179" s="25">
        <v>0</v>
      </c>
      <c r="M179" s="90"/>
    </row>
    <row r="180" spans="1:13" s="18" customFormat="1" x14ac:dyDescent="0.2">
      <c r="A180" s="27"/>
      <c r="B180" s="27"/>
      <c r="C180" s="16"/>
      <c r="D180" s="16"/>
      <c r="E180" s="16">
        <v>4214</v>
      </c>
      <c r="F180" s="16" t="s">
        <v>523</v>
      </c>
      <c r="G180" s="16"/>
      <c r="H180" s="16"/>
      <c r="I180" s="16"/>
      <c r="J180" s="16"/>
      <c r="K180" s="16"/>
      <c r="L180" s="25">
        <v>0</v>
      </c>
      <c r="M180" s="90"/>
    </row>
    <row r="181" spans="1:13" x14ac:dyDescent="0.2">
      <c r="A181" s="27"/>
      <c r="B181" s="27"/>
      <c r="C181" s="16"/>
      <c r="D181" s="16"/>
      <c r="E181" s="16">
        <v>451</v>
      </c>
      <c r="F181" s="16" t="s">
        <v>351</v>
      </c>
      <c r="G181" s="16"/>
      <c r="H181" s="16"/>
      <c r="I181" s="16"/>
      <c r="J181" s="16">
        <v>0</v>
      </c>
      <c r="K181" s="16">
        <v>0</v>
      </c>
      <c r="L181" s="25">
        <v>0</v>
      </c>
      <c r="M181" s="90"/>
    </row>
    <row r="182" spans="1:13" s="18" customFormat="1" x14ac:dyDescent="0.2">
      <c r="A182" s="27"/>
      <c r="B182" s="27"/>
      <c r="C182" s="16"/>
      <c r="D182" s="16"/>
      <c r="E182" s="16">
        <v>4511</v>
      </c>
      <c r="F182" s="16" t="s">
        <v>432</v>
      </c>
      <c r="G182" s="16"/>
      <c r="H182" s="16"/>
      <c r="I182" s="16"/>
      <c r="J182" s="16"/>
      <c r="K182" s="16"/>
      <c r="L182" s="25">
        <v>0</v>
      </c>
      <c r="M182" s="90"/>
    </row>
    <row r="183" spans="1:13" x14ac:dyDescent="0.2">
      <c r="A183" s="67" t="s">
        <v>276</v>
      </c>
      <c r="B183" s="67" t="s">
        <v>497</v>
      </c>
      <c r="C183" s="68">
        <v>1004</v>
      </c>
      <c r="D183" s="68" t="s">
        <v>388</v>
      </c>
      <c r="E183" s="67" t="s">
        <v>544</v>
      </c>
      <c r="F183" s="68" t="s">
        <v>389</v>
      </c>
      <c r="G183" s="68"/>
      <c r="H183" s="68"/>
      <c r="I183" s="68"/>
      <c r="J183" s="69">
        <v>80000</v>
      </c>
      <c r="K183" s="69">
        <v>80000</v>
      </c>
      <c r="L183" s="69">
        <v>16985.61</v>
      </c>
      <c r="M183" s="89">
        <f>SUM(L183/K183)</f>
        <v>0.212320125</v>
      </c>
    </row>
    <row r="184" spans="1:13" x14ac:dyDescent="0.2">
      <c r="A184" s="51"/>
      <c r="B184" s="51"/>
      <c r="C184" s="52"/>
      <c r="D184" s="52">
        <v>4</v>
      </c>
      <c r="E184" s="52"/>
      <c r="F184" s="52" t="s">
        <v>331</v>
      </c>
      <c r="G184" s="52"/>
      <c r="H184" s="52"/>
      <c r="I184" s="52"/>
      <c r="J184" s="53">
        <v>80000</v>
      </c>
      <c r="K184" s="53">
        <v>80000</v>
      </c>
      <c r="L184" s="53">
        <v>16985.61</v>
      </c>
      <c r="M184" s="93">
        <f>SUM(L184/K184)</f>
        <v>0.212320125</v>
      </c>
    </row>
    <row r="185" spans="1:13" x14ac:dyDescent="0.2">
      <c r="A185" s="27"/>
      <c r="B185" s="27"/>
      <c r="C185" s="16"/>
      <c r="D185" s="16"/>
      <c r="E185" s="54">
        <v>3</v>
      </c>
      <c r="F185" s="54" t="s">
        <v>332</v>
      </c>
      <c r="G185" s="54"/>
      <c r="H185" s="54"/>
      <c r="I185" s="54"/>
      <c r="J185" s="55">
        <v>80000</v>
      </c>
      <c r="K185" s="55">
        <v>80000</v>
      </c>
      <c r="L185" s="55">
        <v>16985.61</v>
      </c>
      <c r="M185" s="96">
        <f>SUM(L185/K185)</f>
        <v>0.212320125</v>
      </c>
    </row>
    <row r="186" spans="1:13" x14ac:dyDescent="0.2">
      <c r="A186" s="27"/>
      <c r="B186" s="27"/>
      <c r="C186" s="16"/>
      <c r="D186" s="16"/>
      <c r="E186" s="54">
        <v>38</v>
      </c>
      <c r="F186" s="54" t="s">
        <v>342</v>
      </c>
      <c r="G186" s="54"/>
      <c r="H186" s="54"/>
      <c r="I186" s="54"/>
      <c r="J186" s="55">
        <v>80000</v>
      </c>
      <c r="K186" s="55">
        <v>80000</v>
      </c>
      <c r="L186" s="55">
        <v>16985.61</v>
      </c>
      <c r="M186" s="96">
        <f>SUM(L186/K186)</f>
        <v>0.212320125</v>
      </c>
    </row>
    <row r="187" spans="1:13" x14ac:dyDescent="0.2">
      <c r="A187" s="27"/>
      <c r="B187" s="27"/>
      <c r="C187" s="16"/>
      <c r="D187" s="16"/>
      <c r="E187" s="16">
        <v>381</v>
      </c>
      <c r="F187" s="16" t="s">
        <v>343</v>
      </c>
      <c r="G187" s="16"/>
      <c r="H187" s="16"/>
      <c r="I187" s="16"/>
      <c r="J187" s="25">
        <v>40000</v>
      </c>
      <c r="K187" s="25">
        <v>40000</v>
      </c>
      <c r="L187" s="25">
        <v>16985.61</v>
      </c>
      <c r="M187" s="89">
        <f>SUM(L187/K187)</f>
        <v>0.42464025</v>
      </c>
    </row>
    <row r="188" spans="1:13" s="18" customFormat="1" x14ac:dyDescent="0.2">
      <c r="A188" s="27"/>
      <c r="B188" s="27"/>
      <c r="C188" s="16"/>
      <c r="D188" s="16"/>
      <c r="E188" s="16">
        <v>3811</v>
      </c>
      <c r="F188" s="16" t="s">
        <v>510</v>
      </c>
      <c r="G188" s="16"/>
      <c r="H188" s="16"/>
      <c r="I188" s="16"/>
      <c r="J188" s="25"/>
      <c r="K188" s="25"/>
      <c r="L188" s="25">
        <v>0</v>
      </c>
      <c r="M188" s="90"/>
    </row>
    <row r="189" spans="1:13" s="75" customFormat="1" x14ac:dyDescent="0.2">
      <c r="A189" s="27"/>
      <c r="B189" s="27"/>
      <c r="C189" s="16"/>
      <c r="D189" s="16"/>
      <c r="E189" s="16">
        <v>3812</v>
      </c>
      <c r="F189" s="16" t="s">
        <v>533</v>
      </c>
      <c r="G189" s="16"/>
      <c r="H189" s="16"/>
      <c r="I189" s="16"/>
      <c r="J189" s="25"/>
      <c r="K189" s="25"/>
      <c r="L189" s="25">
        <v>16985.61</v>
      </c>
      <c r="M189" s="90"/>
    </row>
    <row r="190" spans="1:13" x14ac:dyDescent="0.2">
      <c r="A190" s="27"/>
      <c r="B190" s="27"/>
      <c r="C190" s="16"/>
      <c r="D190" s="16"/>
      <c r="E190" s="16">
        <v>382</v>
      </c>
      <c r="F190" s="16" t="s">
        <v>390</v>
      </c>
      <c r="G190" s="16"/>
      <c r="H190" s="16"/>
      <c r="I190" s="16"/>
      <c r="J190" s="25">
        <v>40000</v>
      </c>
      <c r="K190" s="25">
        <v>40000</v>
      </c>
      <c r="L190" s="25">
        <v>0</v>
      </c>
      <c r="M190" s="89">
        <f>SUM(L190/K190)</f>
        <v>0</v>
      </c>
    </row>
    <row r="191" spans="1:13" s="18" customFormat="1" x14ac:dyDescent="0.2">
      <c r="A191" s="27"/>
      <c r="B191" s="27"/>
      <c r="C191" s="16"/>
      <c r="D191" s="16"/>
      <c r="E191" s="16">
        <v>3821</v>
      </c>
      <c r="F191" s="16" t="s">
        <v>524</v>
      </c>
      <c r="G191" s="16"/>
      <c r="H191" s="16"/>
      <c r="I191" s="16"/>
      <c r="J191" s="25"/>
      <c r="K191" s="25"/>
      <c r="L191" s="25">
        <v>0</v>
      </c>
      <c r="M191" s="90"/>
    </row>
    <row r="192" spans="1:13" x14ac:dyDescent="0.2">
      <c r="A192" s="67" t="s">
        <v>276</v>
      </c>
      <c r="B192" s="67" t="s">
        <v>497</v>
      </c>
      <c r="C192" s="68">
        <v>1004</v>
      </c>
      <c r="D192" s="68" t="s">
        <v>391</v>
      </c>
      <c r="E192" s="67" t="s">
        <v>543</v>
      </c>
      <c r="F192" s="68" t="s">
        <v>392</v>
      </c>
      <c r="G192" s="68"/>
      <c r="H192" s="68"/>
      <c r="I192" s="68"/>
      <c r="J192" s="69">
        <v>170000</v>
      </c>
      <c r="K192" s="69">
        <v>170000</v>
      </c>
      <c r="L192" s="69">
        <v>50000</v>
      </c>
      <c r="M192" s="89">
        <f>SUM(L192/K192)</f>
        <v>0.29411764705882354</v>
      </c>
    </row>
    <row r="193" spans="1:13" x14ac:dyDescent="0.2">
      <c r="A193" s="51"/>
      <c r="B193" s="51"/>
      <c r="C193" s="52"/>
      <c r="D193" s="52">
        <v>1</v>
      </c>
      <c r="E193" s="52"/>
      <c r="F193" s="52" t="s">
        <v>330</v>
      </c>
      <c r="G193" s="52"/>
      <c r="H193" s="52"/>
      <c r="I193" s="52"/>
      <c r="J193" s="53">
        <v>170000</v>
      </c>
      <c r="K193" s="53">
        <v>170000</v>
      </c>
      <c r="L193" s="53">
        <v>50000</v>
      </c>
      <c r="M193" s="93">
        <f>SUM(L193/K193)</f>
        <v>0.29411764705882354</v>
      </c>
    </row>
    <row r="194" spans="1:13" x14ac:dyDescent="0.2">
      <c r="A194" s="27"/>
      <c r="B194" s="27"/>
      <c r="C194" s="16"/>
      <c r="D194" s="16"/>
      <c r="E194" s="54">
        <v>3</v>
      </c>
      <c r="F194" s="54" t="s">
        <v>332</v>
      </c>
      <c r="G194" s="54"/>
      <c r="H194" s="54"/>
      <c r="I194" s="54"/>
      <c r="J194" s="55">
        <v>170000</v>
      </c>
      <c r="K194" s="55">
        <v>170000</v>
      </c>
      <c r="L194" s="55">
        <v>50000</v>
      </c>
      <c r="M194" s="96">
        <f>SUM(L194/K194)</f>
        <v>0.29411764705882354</v>
      </c>
    </row>
    <row r="195" spans="1:13" x14ac:dyDescent="0.2">
      <c r="A195" s="27"/>
      <c r="B195" s="27"/>
      <c r="C195" s="16"/>
      <c r="D195" s="16"/>
      <c r="E195" s="54">
        <v>38</v>
      </c>
      <c r="F195" s="54" t="s">
        <v>342</v>
      </c>
      <c r="G195" s="54"/>
      <c r="H195" s="54"/>
      <c r="I195" s="54"/>
      <c r="J195" s="55">
        <v>170000</v>
      </c>
      <c r="K195" s="55">
        <v>170000</v>
      </c>
      <c r="L195" s="55">
        <v>50000</v>
      </c>
      <c r="M195" s="96">
        <f>SUM(L195/K195)</f>
        <v>0.29411764705882354</v>
      </c>
    </row>
    <row r="196" spans="1:13" x14ac:dyDescent="0.2">
      <c r="A196" s="27"/>
      <c r="B196" s="27"/>
      <c r="C196" s="16"/>
      <c r="D196" s="16"/>
      <c r="E196" s="16">
        <v>381</v>
      </c>
      <c r="F196" s="16" t="s">
        <v>343</v>
      </c>
      <c r="G196" s="16"/>
      <c r="H196" s="16"/>
      <c r="I196" s="16"/>
      <c r="J196" s="25">
        <v>170000</v>
      </c>
      <c r="K196" s="25">
        <v>170000</v>
      </c>
      <c r="L196" s="25">
        <v>50000</v>
      </c>
      <c r="M196" s="89">
        <f>SUM(L196/K196)</f>
        <v>0.29411764705882354</v>
      </c>
    </row>
    <row r="197" spans="1:13" s="18" customFormat="1" x14ac:dyDescent="0.2">
      <c r="A197" s="27"/>
      <c r="B197" s="27"/>
      <c r="C197" s="16"/>
      <c r="D197" s="16"/>
      <c r="E197" s="16">
        <v>3811</v>
      </c>
      <c r="F197" s="16" t="s">
        <v>510</v>
      </c>
      <c r="G197" s="16"/>
      <c r="H197" s="16"/>
      <c r="I197" s="16"/>
      <c r="J197" s="25"/>
      <c r="K197" s="25"/>
      <c r="L197" s="25">
        <v>50000</v>
      </c>
      <c r="M197" s="89"/>
    </row>
    <row r="198" spans="1:13" x14ac:dyDescent="0.2">
      <c r="A198" s="67" t="s">
        <v>276</v>
      </c>
      <c r="B198" s="67" t="s">
        <v>497</v>
      </c>
      <c r="C198" s="68">
        <v>1004</v>
      </c>
      <c r="D198" s="68" t="s">
        <v>393</v>
      </c>
      <c r="E198" s="67" t="s">
        <v>543</v>
      </c>
      <c r="F198" s="68" t="s">
        <v>394</v>
      </c>
      <c r="G198" s="68"/>
      <c r="H198" s="68"/>
      <c r="I198" s="68"/>
      <c r="J198" s="69">
        <v>5830000</v>
      </c>
      <c r="K198" s="69">
        <v>5830000</v>
      </c>
      <c r="L198" s="69">
        <v>0</v>
      </c>
      <c r="M198" s="89">
        <f>SUM(L198/K198)</f>
        <v>0</v>
      </c>
    </row>
    <row r="199" spans="1:13" x14ac:dyDescent="0.2">
      <c r="A199" s="51"/>
      <c r="B199" s="51"/>
      <c r="C199" s="52"/>
      <c r="D199" s="52">
        <v>1</v>
      </c>
      <c r="E199" s="52"/>
      <c r="F199" s="52" t="s">
        <v>330</v>
      </c>
      <c r="G199" s="52"/>
      <c r="H199" s="52"/>
      <c r="I199" s="52"/>
      <c r="J199" s="52">
        <v>0</v>
      </c>
      <c r="K199" s="52">
        <v>0</v>
      </c>
      <c r="L199" s="53">
        <v>0</v>
      </c>
      <c r="M199" s="93"/>
    </row>
    <row r="200" spans="1:13" x14ac:dyDescent="0.2">
      <c r="A200" s="51"/>
      <c r="B200" s="51"/>
      <c r="C200" s="52"/>
      <c r="D200" s="52">
        <v>4</v>
      </c>
      <c r="E200" s="52"/>
      <c r="F200" s="52" t="s">
        <v>331</v>
      </c>
      <c r="G200" s="52"/>
      <c r="H200" s="52"/>
      <c r="I200" s="52"/>
      <c r="J200" s="53">
        <v>5830000</v>
      </c>
      <c r="K200" s="53">
        <v>5830000</v>
      </c>
      <c r="L200" s="53">
        <v>0</v>
      </c>
      <c r="M200" s="93">
        <f>SUM(L200/K200)</f>
        <v>0</v>
      </c>
    </row>
    <row r="201" spans="1:13" x14ac:dyDescent="0.2">
      <c r="A201" s="27"/>
      <c r="B201" s="27"/>
      <c r="C201" s="16"/>
      <c r="D201" s="16"/>
      <c r="E201" s="54">
        <v>4</v>
      </c>
      <c r="F201" s="54" t="s">
        <v>349</v>
      </c>
      <c r="G201" s="54"/>
      <c r="H201" s="54"/>
      <c r="I201" s="54"/>
      <c r="J201" s="55">
        <v>5830000</v>
      </c>
      <c r="K201" s="55">
        <v>5830000</v>
      </c>
      <c r="L201" s="55">
        <v>0</v>
      </c>
      <c r="M201" s="96">
        <f>SUM(L201/K201)</f>
        <v>0</v>
      </c>
    </row>
    <row r="202" spans="1:13" x14ac:dyDescent="0.2">
      <c r="A202" s="27"/>
      <c r="B202" s="27"/>
      <c r="C202" s="16"/>
      <c r="D202" s="16"/>
      <c r="E202" s="54">
        <v>42</v>
      </c>
      <c r="F202" s="54" t="s">
        <v>395</v>
      </c>
      <c r="G202" s="54"/>
      <c r="H202" s="54"/>
      <c r="I202" s="54"/>
      <c r="J202" s="55">
        <v>5830000</v>
      </c>
      <c r="K202" s="55">
        <v>5830000</v>
      </c>
      <c r="L202" s="55">
        <v>0</v>
      </c>
      <c r="M202" s="96">
        <f>SUM(L202/K202)</f>
        <v>0</v>
      </c>
    </row>
    <row r="203" spans="1:13" x14ac:dyDescent="0.2">
      <c r="A203" s="27"/>
      <c r="B203" s="27"/>
      <c r="C203" s="16"/>
      <c r="D203" s="16"/>
      <c r="E203" s="16">
        <v>421</v>
      </c>
      <c r="F203" s="16" t="s">
        <v>396</v>
      </c>
      <c r="G203" s="16"/>
      <c r="H203" s="16"/>
      <c r="I203" s="16"/>
      <c r="J203" s="25">
        <v>5700000</v>
      </c>
      <c r="K203" s="25">
        <v>5700000</v>
      </c>
      <c r="L203" s="25">
        <v>0</v>
      </c>
      <c r="M203" s="89">
        <f>SUM(L203/K203)</f>
        <v>0</v>
      </c>
    </row>
    <row r="204" spans="1:13" s="18" customFormat="1" x14ac:dyDescent="0.2">
      <c r="A204" s="27"/>
      <c r="B204" s="27"/>
      <c r="C204" s="16"/>
      <c r="D204" s="16"/>
      <c r="E204" s="16">
        <v>4212</v>
      </c>
      <c r="F204" s="16" t="s">
        <v>525</v>
      </c>
      <c r="G204" s="16"/>
      <c r="H204" s="16"/>
      <c r="I204" s="16"/>
      <c r="J204" s="25"/>
      <c r="K204" s="25"/>
      <c r="L204" s="25">
        <v>0</v>
      </c>
      <c r="M204" s="90"/>
    </row>
    <row r="205" spans="1:13" x14ac:dyDescent="0.2">
      <c r="A205" s="27"/>
      <c r="B205" s="27"/>
      <c r="C205" s="16"/>
      <c r="D205" s="16"/>
      <c r="E205" s="16">
        <v>422</v>
      </c>
      <c r="F205" s="16" t="s">
        <v>351</v>
      </c>
      <c r="G205" s="16"/>
      <c r="H205" s="16"/>
      <c r="I205" s="16"/>
      <c r="J205" s="16">
        <v>0</v>
      </c>
      <c r="K205" s="16">
        <v>0</v>
      </c>
      <c r="L205" s="25">
        <v>0</v>
      </c>
      <c r="M205" s="90"/>
    </row>
    <row r="206" spans="1:13" s="18" customFormat="1" x14ac:dyDescent="0.2">
      <c r="A206" s="27"/>
      <c r="B206" s="27"/>
      <c r="C206" s="16"/>
      <c r="D206" s="16"/>
      <c r="E206" s="16">
        <v>4221</v>
      </c>
      <c r="F206" s="16" t="s">
        <v>512</v>
      </c>
      <c r="G206" s="16"/>
      <c r="H206" s="16"/>
      <c r="I206" s="16"/>
      <c r="J206" s="16"/>
      <c r="K206" s="16"/>
      <c r="L206" s="25">
        <v>0</v>
      </c>
      <c r="M206" s="90"/>
    </row>
    <row r="207" spans="1:13" x14ac:dyDescent="0.2">
      <c r="A207" s="27"/>
      <c r="B207" s="27"/>
      <c r="C207" s="16"/>
      <c r="D207" s="16"/>
      <c r="E207" s="16">
        <v>451</v>
      </c>
      <c r="F207" s="16" t="s">
        <v>397</v>
      </c>
      <c r="G207" s="16"/>
      <c r="H207" s="16"/>
      <c r="I207" s="16"/>
      <c r="J207" s="25">
        <v>130000</v>
      </c>
      <c r="K207" s="25">
        <v>130000</v>
      </c>
      <c r="L207" s="25">
        <v>0</v>
      </c>
      <c r="M207" s="89">
        <f>SUM(L207/K207)</f>
        <v>0</v>
      </c>
    </row>
    <row r="208" spans="1:13" s="18" customFormat="1" x14ac:dyDescent="0.2">
      <c r="A208" s="27"/>
      <c r="B208" s="27"/>
      <c r="C208" s="16"/>
      <c r="D208" s="16"/>
      <c r="E208" s="16">
        <v>4511</v>
      </c>
      <c r="F208" s="16" t="s">
        <v>432</v>
      </c>
      <c r="G208" s="16"/>
      <c r="H208" s="16"/>
      <c r="I208" s="16"/>
      <c r="J208" s="25"/>
      <c r="K208" s="25"/>
      <c r="L208" s="25">
        <v>0</v>
      </c>
      <c r="M208" s="90"/>
    </row>
    <row r="209" spans="1:13" x14ac:dyDescent="0.2">
      <c r="A209" s="67" t="s">
        <v>276</v>
      </c>
      <c r="B209" s="67" t="s">
        <v>497</v>
      </c>
      <c r="C209" s="68">
        <v>1004</v>
      </c>
      <c r="D209" s="68" t="s">
        <v>398</v>
      </c>
      <c r="E209" s="67">
        <v>1070</v>
      </c>
      <c r="F209" s="68" t="s">
        <v>399</v>
      </c>
      <c r="G209" s="68"/>
      <c r="H209" s="68"/>
      <c r="I209" s="68"/>
      <c r="J209" s="69">
        <v>244000</v>
      </c>
      <c r="K209" s="69">
        <v>244000</v>
      </c>
      <c r="L209" s="69">
        <f>SUM(L212)</f>
        <v>131677.56</v>
      </c>
      <c r="M209" s="89">
        <f>SUM(L209/K209)</f>
        <v>0.53966213114754102</v>
      </c>
    </row>
    <row r="210" spans="1:13" x14ac:dyDescent="0.2">
      <c r="A210" s="51"/>
      <c r="B210" s="51"/>
      <c r="C210" s="52"/>
      <c r="D210" s="52">
        <v>1</v>
      </c>
      <c r="E210" s="52"/>
      <c r="F210" s="52" t="s">
        <v>330</v>
      </c>
      <c r="G210" s="52"/>
      <c r="H210" s="52"/>
      <c r="I210" s="52"/>
      <c r="J210" s="53">
        <v>220000</v>
      </c>
      <c r="K210" s="53">
        <v>220000</v>
      </c>
      <c r="L210" s="53">
        <v>131677.56</v>
      </c>
      <c r="M210" s="93">
        <f>SUM(L210/K210)</f>
        <v>0.59853436363636359</v>
      </c>
    </row>
    <row r="211" spans="1:13" x14ac:dyDescent="0.2">
      <c r="A211" s="51"/>
      <c r="B211" s="51"/>
      <c r="C211" s="52"/>
      <c r="D211" s="52">
        <v>4</v>
      </c>
      <c r="E211" s="52"/>
      <c r="F211" s="52" t="s">
        <v>331</v>
      </c>
      <c r="G211" s="52"/>
      <c r="H211" s="52"/>
      <c r="I211" s="52"/>
      <c r="J211" s="53">
        <v>24000</v>
      </c>
      <c r="K211" s="53">
        <v>24000</v>
      </c>
      <c r="L211" s="53">
        <v>0</v>
      </c>
      <c r="M211" s="93">
        <f>SUM(L211/K211)</f>
        <v>0</v>
      </c>
    </row>
    <row r="212" spans="1:13" x14ac:dyDescent="0.2">
      <c r="A212" s="27"/>
      <c r="B212" s="27"/>
      <c r="C212" s="16"/>
      <c r="D212" s="16"/>
      <c r="E212" s="54">
        <v>3</v>
      </c>
      <c r="F212" s="54" t="s">
        <v>332</v>
      </c>
      <c r="G212" s="54"/>
      <c r="H212" s="54"/>
      <c r="I212" s="54"/>
      <c r="J212" s="55">
        <v>244000</v>
      </c>
      <c r="K212" s="55">
        <v>244000</v>
      </c>
      <c r="L212" s="55">
        <f>SUM(L213,L216,L220)</f>
        <v>131677.56</v>
      </c>
      <c r="M212" s="96">
        <f>SUM(L212/K212)</f>
        <v>0.53966213114754102</v>
      </c>
    </row>
    <row r="213" spans="1:13" x14ac:dyDescent="0.2">
      <c r="A213" s="27"/>
      <c r="B213" s="27"/>
      <c r="C213" s="16"/>
      <c r="D213" s="16"/>
      <c r="E213" s="54">
        <v>32</v>
      </c>
      <c r="F213" s="54" t="s">
        <v>336</v>
      </c>
      <c r="G213" s="54"/>
      <c r="H213" s="54"/>
      <c r="I213" s="54"/>
      <c r="J213" s="54"/>
      <c r="K213" s="54"/>
      <c r="L213" s="55">
        <v>0</v>
      </c>
      <c r="M213" s="96"/>
    </row>
    <row r="214" spans="1:13" x14ac:dyDescent="0.2">
      <c r="A214" s="27"/>
      <c r="B214" s="27"/>
      <c r="C214" s="16"/>
      <c r="D214" s="16"/>
      <c r="E214" s="16">
        <v>323</v>
      </c>
      <c r="F214" s="16" t="s">
        <v>338</v>
      </c>
      <c r="G214" s="16"/>
      <c r="H214" s="16"/>
      <c r="I214" s="16"/>
      <c r="J214" s="16">
        <v>0</v>
      </c>
      <c r="K214" s="16">
        <v>0</v>
      </c>
      <c r="L214" s="25">
        <v>0</v>
      </c>
      <c r="M214" s="90"/>
    </row>
    <row r="215" spans="1:13" s="18" customFormat="1" x14ac:dyDescent="0.2">
      <c r="A215" s="27"/>
      <c r="B215" s="27"/>
      <c r="C215" s="16"/>
      <c r="D215" s="16"/>
      <c r="E215" s="16">
        <v>3231</v>
      </c>
      <c r="F215" s="16" t="s">
        <v>508</v>
      </c>
      <c r="G215" s="16"/>
      <c r="H215" s="16"/>
      <c r="I215" s="16"/>
      <c r="J215" s="16"/>
      <c r="K215" s="16"/>
      <c r="L215" s="25">
        <v>0</v>
      </c>
      <c r="M215" s="90"/>
    </row>
    <row r="216" spans="1:13" x14ac:dyDescent="0.2">
      <c r="A216" s="27"/>
      <c r="B216" s="27"/>
      <c r="C216" s="16"/>
      <c r="D216" s="16"/>
      <c r="E216" s="54">
        <v>37</v>
      </c>
      <c r="F216" s="54" t="s">
        <v>400</v>
      </c>
      <c r="G216" s="54"/>
      <c r="H216" s="54"/>
      <c r="I216" s="54"/>
      <c r="J216" s="55">
        <v>184000</v>
      </c>
      <c r="K216" s="55">
        <v>184000</v>
      </c>
      <c r="L216" s="55">
        <f>SUM(L217)</f>
        <v>131677.56</v>
      </c>
      <c r="M216" s="96">
        <f>SUM(L216/K216)</f>
        <v>0.71563891304347826</v>
      </c>
    </row>
    <row r="217" spans="1:13" x14ac:dyDescent="0.2">
      <c r="A217" s="27"/>
      <c r="B217" s="27"/>
      <c r="C217" s="16"/>
      <c r="D217" s="16"/>
      <c r="E217" s="16">
        <v>372</v>
      </c>
      <c r="F217" s="16" t="s">
        <v>401</v>
      </c>
      <c r="G217" s="16"/>
      <c r="H217" s="16"/>
      <c r="I217" s="16"/>
      <c r="J217" s="25">
        <v>184000</v>
      </c>
      <c r="K217" s="25">
        <v>184000</v>
      </c>
      <c r="L217" s="25">
        <f>SUM(L218:L219)</f>
        <v>131677.56</v>
      </c>
      <c r="M217" s="89">
        <f>SUM(L217/K217)</f>
        <v>0.71563891304347826</v>
      </c>
    </row>
    <row r="218" spans="1:13" s="18" customFormat="1" x14ac:dyDescent="0.2">
      <c r="A218" s="27"/>
      <c r="B218" s="27"/>
      <c r="C218" s="16"/>
      <c r="D218" s="16"/>
      <c r="E218" s="16">
        <v>3721</v>
      </c>
      <c r="F218" s="16" t="s">
        <v>526</v>
      </c>
      <c r="G218" s="16"/>
      <c r="H218" s="16"/>
      <c r="I218" s="16"/>
      <c r="J218" s="25"/>
      <c r="K218" s="25"/>
      <c r="L218" s="25">
        <v>128535.8</v>
      </c>
      <c r="M218" s="90"/>
    </row>
    <row r="219" spans="1:13" s="75" customFormat="1" x14ac:dyDescent="0.2">
      <c r="A219" s="27"/>
      <c r="B219" s="27"/>
      <c r="C219" s="16"/>
      <c r="D219" s="16"/>
      <c r="E219" s="16">
        <v>3722</v>
      </c>
      <c r="F219" s="16" t="s">
        <v>528</v>
      </c>
      <c r="G219" s="16"/>
      <c r="H219" s="16"/>
      <c r="I219" s="16"/>
      <c r="J219" s="25"/>
      <c r="K219" s="25"/>
      <c r="L219" s="25">
        <v>3141.76</v>
      </c>
      <c r="M219" s="90"/>
    </row>
    <row r="220" spans="1:13" x14ac:dyDescent="0.2">
      <c r="A220" s="27"/>
      <c r="B220" s="27"/>
      <c r="C220" s="16"/>
      <c r="D220" s="16"/>
      <c r="E220" s="54">
        <v>38</v>
      </c>
      <c r="F220" s="54" t="s">
        <v>342</v>
      </c>
      <c r="G220" s="54"/>
      <c r="H220" s="54"/>
      <c r="I220" s="54"/>
      <c r="J220" s="55">
        <v>60000</v>
      </c>
      <c r="K220" s="55">
        <v>60000</v>
      </c>
      <c r="L220" s="55">
        <v>0</v>
      </c>
      <c r="M220" s="96">
        <f>SUM(L220/K220)</f>
        <v>0</v>
      </c>
    </row>
    <row r="221" spans="1:13" x14ac:dyDescent="0.2">
      <c r="A221" s="27"/>
      <c r="B221" s="27"/>
      <c r="C221" s="16"/>
      <c r="D221" s="16"/>
      <c r="E221" s="16">
        <v>381</v>
      </c>
      <c r="F221" s="16" t="s">
        <v>402</v>
      </c>
      <c r="G221" s="16"/>
      <c r="H221" s="16"/>
      <c r="I221" s="16"/>
      <c r="J221" s="25">
        <v>60000</v>
      </c>
      <c r="K221" s="25">
        <v>60000</v>
      </c>
      <c r="L221" s="25">
        <v>0</v>
      </c>
      <c r="M221" s="89">
        <f>SUM(L221/K221)</f>
        <v>0</v>
      </c>
    </row>
    <row r="222" spans="1:13" s="18" customFormat="1" x14ac:dyDescent="0.2">
      <c r="A222" s="27"/>
      <c r="B222" s="27"/>
      <c r="C222" s="16"/>
      <c r="D222" s="16"/>
      <c r="E222" s="16">
        <v>3811</v>
      </c>
      <c r="F222" s="16" t="s">
        <v>510</v>
      </c>
      <c r="G222" s="16"/>
      <c r="H222" s="16"/>
      <c r="I222" s="16"/>
      <c r="J222" s="25"/>
      <c r="K222" s="25"/>
      <c r="L222" s="25">
        <v>0</v>
      </c>
      <c r="M222" s="90"/>
    </row>
    <row r="223" spans="1:13" x14ac:dyDescent="0.2">
      <c r="A223" s="67" t="s">
        <v>276</v>
      </c>
      <c r="B223" s="67" t="s">
        <v>497</v>
      </c>
      <c r="C223" s="68">
        <v>1004</v>
      </c>
      <c r="D223" s="68" t="s">
        <v>403</v>
      </c>
      <c r="E223" s="67" t="s">
        <v>542</v>
      </c>
      <c r="F223" s="68" t="s">
        <v>404</v>
      </c>
      <c r="G223" s="68"/>
      <c r="H223" s="68"/>
      <c r="I223" s="68"/>
      <c r="J223" s="69">
        <v>361000</v>
      </c>
      <c r="K223" s="69">
        <v>361000</v>
      </c>
      <c r="L223" s="69">
        <v>61284.68</v>
      </c>
      <c r="M223" s="89">
        <f>SUM(L223/K223)</f>
        <v>0.1697636565096953</v>
      </c>
    </row>
    <row r="224" spans="1:13" x14ac:dyDescent="0.2">
      <c r="A224" s="51"/>
      <c r="B224" s="51"/>
      <c r="C224" s="52"/>
      <c r="D224" s="52">
        <v>4</v>
      </c>
      <c r="E224" s="52"/>
      <c r="F224" s="52" t="s">
        <v>331</v>
      </c>
      <c r="G224" s="52"/>
      <c r="H224" s="52"/>
      <c r="I224" s="52"/>
      <c r="J224" s="53">
        <v>361000</v>
      </c>
      <c r="K224" s="53">
        <v>361000</v>
      </c>
      <c r="L224" s="53">
        <v>61284.68</v>
      </c>
      <c r="M224" s="93">
        <f>SUM(L224/K224)</f>
        <v>0.1697636565096953</v>
      </c>
    </row>
    <row r="225" spans="1:13" x14ac:dyDescent="0.2">
      <c r="A225" s="27"/>
      <c r="B225" s="27"/>
      <c r="C225" s="16"/>
      <c r="D225" s="16"/>
      <c r="E225" s="54">
        <v>3</v>
      </c>
      <c r="F225" s="54" t="s">
        <v>332</v>
      </c>
      <c r="G225" s="54"/>
      <c r="H225" s="54"/>
      <c r="I225" s="54"/>
      <c r="J225" s="55">
        <v>361000</v>
      </c>
      <c r="K225" s="55">
        <v>361000</v>
      </c>
      <c r="L225" s="55">
        <v>61284.68</v>
      </c>
      <c r="M225" s="96">
        <f>SUM(L225/K225)</f>
        <v>0.1697636565096953</v>
      </c>
    </row>
    <row r="226" spans="1:13" x14ac:dyDescent="0.2">
      <c r="A226" s="27"/>
      <c r="B226" s="27"/>
      <c r="C226" s="16"/>
      <c r="D226" s="16"/>
      <c r="E226" s="54">
        <v>32</v>
      </c>
      <c r="F226" s="54" t="s">
        <v>336</v>
      </c>
      <c r="G226" s="54"/>
      <c r="H226" s="54"/>
      <c r="I226" s="54"/>
      <c r="J226" s="55">
        <v>71000</v>
      </c>
      <c r="K226" s="55">
        <v>71000</v>
      </c>
      <c r="L226" s="55">
        <v>0</v>
      </c>
      <c r="M226" s="96">
        <f>SUM(L226/K226)</f>
        <v>0</v>
      </c>
    </row>
    <row r="227" spans="1:13" x14ac:dyDescent="0.2">
      <c r="A227" s="27"/>
      <c r="B227" s="27"/>
      <c r="C227" s="16"/>
      <c r="D227" s="16"/>
      <c r="E227" s="16">
        <v>323</v>
      </c>
      <c r="F227" s="16" t="s">
        <v>405</v>
      </c>
      <c r="G227" s="16"/>
      <c r="H227" s="16"/>
      <c r="I227" s="16"/>
      <c r="J227" s="25">
        <v>71000</v>
      </c>
      <c r="K227" s="25">
        <v>71000</v>
      </c>
      <c r="L227" s="25">
        <v>0</v>
      </c>
      <c r="M227" s="90"/>
    </row>
    <row r="228" spans="1:13" s="18" customFormat="1" x14ac:dyDescent="0.2">
      <c r="A228" s="27"/>
      <c r="B228" s="27"/>
      <c r="C228" s="16"/>
      <c r="D228" s="16"/>
      <c r="E228" s="16">
        <v>3232</v>
      </c>
      <c r="F228" s="16" t="s">
        <v>527</v>
      </c>
      <c r="G228" s="16"/>
      <c r="H228" s="16"/>
      <c r="I228" s="16"/>
      <c r="J228" s="25"/>
      <c r="K228" s="25"/>
      <c r="L228" s="25"/>
      <c r="M228" s="90"/>
    </row>
    <row r="229" spans="1:13" x14ac:dyDescent="0.2">
      <c r="A229" s="27"/>
      <c r="B229" s="27"/>
      <c r="C229" s="16"/>
      <c r="D229" s="16"/>
      <c r="E229" s="54">
        <v>37</v>
      </c>
      <c r="F229" s="54" t="s">
        <v>400</v>
      </c>
      <c r="G229" s="54"/>
      <c r="H229" s="54"/>
      <c r="I229" s="54"/>
      <c r="J229" s="55">
        <v>235000</v>
      </c>
      <c r="K229" s="55">
        <v>235000</v>
      </c>
      <c r="L229" s="55">
        <v>61284.68</v>
      </c>
      <c r="M229" s="96">
        <f>SUM(L229/K229)</f>
        <v>0.26078587234042555</v>
      </c>
    </row>
    <row r="230" spans="1:13" x14ac:dyDescent="0.2">
      <c r="A230" s="27"/>
      <c r="B230" s="27"/>
      <c r="C230" s="16"/>
      <c r="D230" s="16"/>
      <c r="E230" s="16">
        <v>372</v>
      </c>
      <c r="F230" s="16" t="s">
        <v>401</v>
      </c>
      <c r="G230" s="16"/>
      <c r="H230" s="16"/>
      <c r="I230" s="16"/>
      <c r="J230" s="25">
        <v>235000</v>
      </c>
      <c r="K230" s="25">
        <v>235000</v>
      </c>
      <c r="L230" s="25">
        <v>61284.68</v>
      </c>
      <c r="M230" s="89">
        <f>SUM(L230/K230)</f>
        <v>0.26078587234042555</v>
      </c>
    </row>
    <row r="231" spans="1:13" s="18" customFormat="1" x14ac:dyDescent="0.2">
      <c r="A231" s="27"/>
      <c r="B231" s="27"/>
      <c r="C231" s="16"/>
      <c r="D231" s="16"/>
      <c r="E231" s="16">
        <v>3722</v>
      </c>
      <c r="F231" s="16" t="s">
        <v>528</v>
      </c>
      <c r="G231" s="16"/>
      <c r="H231" s="16"/>
      <c r="I231" s="16"/>
      <c r="J231" s="25"/>
      <c r="K231" s="25"/>
      <c r="L231" s="25">
        <v>61284.68</v>
      </c>
      <c r="M231" s="90"/>
    </row>
    <row r="232" spans="1:13" x14ac:dyDescent="0.2">
      <c r="A232" s="27"/>
      <c r="B232" s="27"/>
      <c r="C232" s="16"/>
      <c r="D232" s="16"/>
      <c r="E232" s="54">
        <v>36</v>
      </c>
      <c r="F232" s="54" t="s">
        <v>406</v>
      </c>
      <c r="G232" s="54"/>
      <c r="H232" s="54"/>
      <c r="I232" s="54"/>
      <c r="J232" s="55">
        <v>55000</v>
      </c>
      <c r="K232" s="55">
        <v>55000</v>
      </c>
      <c r="L232" s="55">
        <v>0</v>
      </c>
      <c r="M232" s="96">
        <f>SUM(L232/K232)</f>
        <v>0</v>
      </c>
    </row>
    <row r="233" spans="1:13" x14ac:dyDescent="0.2">
      <c r="A233" s="27"/>
      <c r="B233" s="27"/>
      <c r="C233" s="16"/>
      <c r="D233" s="16"/>
      <c r="E233" s="16">
        <v>366</v>
      </c>
      <c r="F233" s="16" t="s">
        <v>407</v>
      </c>
      <c r="G233" s="16"/>
      <c r="H233" s="16"/>
      <c r="I233" s="16"/>
      <c r="J233" s="25">
        <v>55000</v>
      </c>
      <c r="K233" s="25">
        <v>55000</v>
      </c>
      <c r="L233" s="25">
        <v>0</v>
      </c>
      <c r="M233" s="89">
        <f>SUM(L233/K233)</f>
        <v>0</v>
      </c>
    </row>
    <row r="234" spans="1:13" s="18" customFormat="1" x14ac:dyDescent="0.2">
      <c r="A234" s="27"/>
      <c r="B234" s="27"/>
      <c r="C234" s="16"/>
      <c r="D234" s="16"/>
      <c r="E234" s="16">
        <v>3661</v>
      </c>
      <c r="F234" s="16" t="s">
        <v>529</v>
      </c>
      <c r="G234" s="16"/>
      <c r="H234" s="16"/>
      <c r="I234" s="16"/>
      <c r="J234" s="25"/>
      <c r="K234" s="25"/>
      <c r="L234" s="25">
        <v>0</v>
      </c>
      <c r="M234" s="90"/>
    </row>
    <row r="235" spans="1:13" x14ac:dyDescent="0.2">
      <c r="A235" s="67" t="s">
        <v>276</v>
      </c>
      <c r="B235" s="67" t="s">
        <v>497</v>
      </c>
      <c r="C235" s="68">
        <v>1004</v>
      </c>
      <c r="D235" s="68" t="s">
        <v>408</v>
      </c>
      <c r="E235" s="67" t="s">
        <v>531</v>
      </c>
      <c r="F235" s="68" t="s">
        <v>409</v>
      </c>
      <c r="G235" s="68"/>
      <c r="H235" s="68"/>
      <c r="I235" s="68"/>
      <c r="J235" s="69">
        <v>1680000</v>
      </c>
      <c r="K235" s="69">
        <v>1680000</v>
      </c>
      <c r="L235" s="69">
        <v>0</v>
      </c>
      <c r="M235" s="89">
        <f>SUM(L235/K235)</f>
        <v>0</v>
      </c>
    </row>
    <row r="236" spans="1:13" x14ac:dyDescent="0.2">
      <c r="A236" s="51"/>
      <c r="B236" s="51"/>
      <c r="C236" s="52"/>
      <c r="D236" s="52">
        <v>1</v>
      </c>
      <c r="E236" s="52"/>
      <c r="F236" s="52" t="s">
        <v>330</v>
      </c>
      <c r="G236" s="52"/>
      <c r="H236" s="52"/>
      <c r="I236" s="52"/>
      <c r="J236" s="53">
        <v>0</v>
      </c>
      <c r="K236" s="53">
        <v>0</v>
      </c>
      <c r="L236" s="53">
        <v>0</v>
      </c>
      <c r="M236" s="93"/>
    </row>
    <row r="237" spans="1:13" x14ac:dyDescent="0.2">
      <c r="A237" s="51"/>
      <c r="B237" s="51"/>
      <c r="C237" s="52"/>
      <c r="D237" s="52">
        <v>4</v>
      </c>
      <c r="E237" s="52"/>
      <c r="F237" s="52" t="s">
        <v>331</v>
      </c>
      <c r="G237" s="52"/>
      <c r="H237" s="52"/>
      <c r="I237" s="52"/>
      <c r="J237" s="53">
        <v>1680000</v>
      </c>
      <c r="K237" s="53">
        <v>1680000</v>
      </c>
      <c r="L237" s="53">
        <v>0</v>
      </c>
      <c r="M237" s="93">
        <f>SUM(L237/K237)</f>
        <v>0</v>
      </c>
    </row>
    <row r="238" spans="1:13" x14ac:dyDescent="0.2">
      <c r="A238" s="27"/>
      <c r="B238" s="27"/>
      <c r="C238" s="16"/>
      <c r="D238" s="16"/>
      <c r="E238" s="54">
        <v>4</v>
      </c>
      <c r="F238" s="54" t="s">
        <v>368</v>
      </c>
      <c r="G238" s="54"/>
      <c r="H238" s="54"/>
      <c r="I238" s="54"/>
      <c r="J238" s="55">
        <v>1680000</v>
      </c>
      <c r="K238" s="55">
        <v>1680000</v>
      </c>
      <c r="L238" s="55">
        <v>0</v>
      </c>
      <c r="M238" s="96">
        <f>SUM(L238/K238)</f>
        <v>0</v>
      </c>
    </row>
    <row r="239" spans="1:13" x14ac:dyDescent="0.2">
      <c r="A239" s="27"/>
      <c r="B239" s="27"/>
      <c r="C239" s="16"/>
      <c r="D239" s="16"/>
      <c r="E239" s="54">
        <v>42</v>
      </c>
      <c r="F239" s="54" t="s">
        <v>369</v>
      </c>
      <c r="G239" s="54"/>
      <c r="H239" s="54"/>
      <c r="I239" s="54"/>
      <c r="J239" s="55">
        <v>1680000</v>
      </c>
      <c r="K239" s="55">
        <v>1680000</v>
      </c>
      <c r="L239" s="55">
        <v>0</v>
      </c>
      <c r="M239" s="96">
        <f>SUM(L239/K239)</f>
        <v>0</v>
      </c>
    </row>
    <row r="240" spans="1:13" x14ac:dyDescent="0.2">
      <c r="A240" s="27"/>
      <c r="B240" s="27"/>
      <c r="C240" s="16"/>
      <c r="D240" s="16"/>
      <c r="E240" s="16">
        <v>421</v>
      </c>
      <c r="F240" s="16" t="s">
        <v>370</v>
      </c>
      <c r="G240" s="16"/>
      <c r="H240" s="16" t="s">
        <v>410</v>
      </c>
      <c r="I240" s="16"/>
      <c r="J240" s="25">
        <v>1300000</v>
      </c>
      <c r="K240" s="25">
        <v>1300000</v>
      </c>
      <c r="L240" s="25">
        <v>0</v>
      </c>
      <c r="M240" s="89">
        <f>SUM(L240/K240)</f>
        <v>0</v>
      </c>
    </row>
    <row r="241" spans="1:13" s="18" customFormat="1" x14ac:dyDescent="0.2">
      <c r="A241" s="27"/>
      <c r="B241" s="27"/>
      <c r="C241" s="16"/>
      <c r="D241" s="16"/>
      <c r="E241" s="16">
        <v>4212</v>
      </c>
      <c r="F241" s="16" t="s">
        <v>525</v>
      </c>
      <c r="G241" s="16"/>
      <c r="H241" s="16"/>
      <c r="I241" s="16"/>
      <c r="J241" s="25"/>
      <c r="K241" s="25"/>
      <c r="L241" s="25">
        <v>0</v>
      </c>
      <c r="M241" s="90"/>
    </row>
    <row r="242" spans="1:13" x14ac:dyDescent="0.2">
      <c r="A242" s="27"/>
      <c r="B242" s="27"/>
      <c r="C242" s="16"/>
      <c r="D242" s="16"/>
      <c r="E242" s="16">
        <v>421</v>
      </c>
      <c r="F242" s="16" t="s">
        <v>370</v>
      </c>
      <c r="G242" s="16"/>
      <c r="H242" s="16" t="s">
        <v>411</v>
      </c>
      <c r="I242" s="16"/>
      <c r="J242" s="25">
        <v>380000</v>
      </c>
      <c r="K242" s="25">
        <v>380000</v>
      </c>
      <c r="L242" s="25">
        <v>0</v>
      </c>
      <c r="M242" s="89">
        <f>SUM(L242/K242)</f>
        <v>0</v>
      </c>
    </row>
    <row r="243" spans="1:13" s="18" customFormat="1" x14ac:dyDescent="0.2">
      <c r="A243" s="27"/>
      <c r="B243" s="27"/>
      <c r="C243" s="16"/>
      <c r="D243" s="16"/>
      <c r="E243" s="16">
        <v>4212</v>
      </c>
      <c r="F243" s="16" t="s">
        <v>525</v>
      </c>
      <c r="G243" s="16"/>
      <c r="H243" s="16"/>
      <c r="I243" s="16"/>
      <c r="J243" s="25"/>
      <c r="K243" s="25"/>
      <c r="L243" s="25">
        <v>0</v>
      </c>
      <c r="M243" s="90"/>
    </row>
    <row r="244" spans="1:13" x14ac:dyDescent="0.2">
      <c r="A244" s="67" t="s">
        <v>276</v>
      </c>
      <c r="B244" s="67" t="s">
        <v>497</v>
      </c>
      <c r="C244" s="68">
        <v>1004</v>
      </c>
      <c r="D244" s="68" t="s">
        <v>412</v>
      </c>
      <c r="E244" s="67" t="s">
        <v>541</v>
      </c>
      <c r="F244" s="68" t="s">
        <v>413</v>
      </c>
      <c r="G244" s="68"/>
      <c r="H244" s="68"/>
      <c r="I244" s="68"/>
      <c r="J244" s="69">
        <v>85000</v>
      </c>
      <c r="K244" s="69">
        <v>85000</v>
      </c>
      <c r="L244" s="69">
        <v>63438.98</v>
      </c>
      <c r="M244" s="89">
        <f t="shared" ref="M244:M249" si="4">SUM(L244/K244)</f>
        <v>0.74634094117647065</v>
      </c>
    </row>
    <row r="245" spans="1:13" x14ac:dyDescent="0.2">
      <c r="A245" s="51"/>
      <c r="B245" s="51"/>
      <c r="C245" s="52"/>
      <c r="D245" s="52">
        <v>1</v>
      </c>
      <c r="E245" s="52"/>
      <c r="F245" s="52" t="s">
        <v>330</v>
      </c>
      <c r="G245" s="52"/>
      <c r="H245" s="52"/>
      <c r="I245" s="52"/>
      <c r="J245" s="53">
        <v>65000</v>
      </c>
      <c r="K245" s="53">
        <v>65000</v>
      </c>
      <c r="L245" s="53">
        <v>63438.98</v>
      </c>
      <c r="M245" s="93">
        <f t="shared" si="4"/>
        <v>0.97598430769230771</v>
      </c>
    </row>
    <row r="246" spans="1:13" x14ac:dyDescent="0.2">
      <c r="A246" s="51"/>
      <c r="B246" s="51"/>
      <c r="C246" s="52"/>
      <c r="D246" s="52">
        <v>4</v>
      </c>
      <c r="E246" s="52"/>
      <c r="F246" s="52" t="s">
        <v>331</v>
      </c>
      <c r="G246" s="52"/>
      <c r="H246" s="52"/>
      <c r="I246" s="52"/>
      <c r="J246" s="53">
        <v>20000</v>
      </c>
      <c r="K246" s="53">
        <v>20000</v>
      </c>
      <c r="L246" s="53">
        <v>2000</v>
      </c>
      <c r="M246" s="93">
        <f t="shared" si="4"/>
        <v>0.1</v>
      </c>
    </row>
    <row r="247" spans="1:13" x14ac:dyDescent="0.2">
      <c r="A247" s="27"/>
      <c r="B247" s="27"/>
      <c r="C247" s="16"/>
      <c r="D247" s="16"/>
      <c r="E247" s="54">
        <v>3</v>
      </c>
      <c r="F247" s="54" t="s">
        <v>332</v>
      </c>
      <c r="G247" s="54"/>
      <c r="H247" s="54"/>
      <c r="I247" s="54"/>
      <c r="J247" s="55">
        <v>85000</v>
      </c>
      <c r="K247" s="55">
        <v>85000</v>
      </c>
      <c r="L247" s="55">
        <v>63438.98</v>
      </c>
      <c r="M247" s="96">
        <f t="shared" si="4"/>
        <v>0.74634094117647065</v>
      </c>
    </row>
    <row r="248" spans="1:13" x14ac:dyDescent="0.2">
      <c r="A248" s="27"/>
      <c r="B248" s="27"/>
      <c r="C248" s="16"/>
      <c r="D248" s="16"/>
      <c r="E248" s="54">
        <v>38</v>
      </c>
      <c r="F248" s="54" t="s">
        <v>342</v>
      </c>
      <c r="G248" s="54"/>
      <c r="H248" s="54"/>
      <c r="I248" s="54"/>
      <c r="J248" s="55">
        <v>85000</v>
      </c>
      <c r="K248" s="55">
        <v>85000</v>
      </c>
      <c r="L248" s="55">
        <f>SUM(L249,L251)</f>
        <v>63438.98</v>
      </c>
      <c r="M248" s="96">
        <f t="shared" si="4"/>
        <v>0.74634094117647065</v>
      </c>
    </row>
    <row r="249" spans="1:13" x14ac:dyDescent="0.2">
      <c r="A249" s="27"/>
      <c r="B249" s="27"/>
      <c r="C249" s="16"/>
      <c r="D249" s="16"/>
      <c r="E249" s="16">
        <v>381</v>
      </c>
      <c r="F249" s="16" t="s">
        <v>343</v>
      </c>
      <c r="G249" s="16"/>
      <c r="H249" s="16"/>
      <c r="I249" s="16"/>
      <c r="J249" s="25">
        <v>85000</v>
      </c>
      <c r="K249" s="25">
        <v>85000</v>
      </c>
      <c r="L249" s="25">
        <v>63438.98</v>
      </c>
      <c r="M249" s="89">
        <f t="shared" si="4"/>
        <v>0.74634094117647065</v>
      </c>
    </row>
    <row r="250" spans="1:13" x14ac:dyDescent="0.2">
      <c r="A250" s="27"/>
      <c r="B250" s="27"/>
      <c r="C250" s="16"/>
      <c r="D250" s="16"/>
      <c r="E250" s="16">
        <v>3811</v>
      </c>
      <c r="F250" s="16" t="s">
        <v>510</v>
      </c>
      <c r="G250" s="16"/>
      <c r="H250" s="16"/>
      <c r="I250" s="16"/>
      <c r="J250" s="16"/>
      <c r="K250" s="16"/>
      <c r="L250" s="25">
        <v>63438.98</v>
      </c>
      <c r="M250" s="90"/>
    </row>
    <row r="251" spans="1:13" s="64" customFormat="1" x14ac:dyDescent="0.2">
      <c r="A251" s="27"/>
      <c r="B251" s="27"/>
      <c r="C251" s="16"/>
      <c r="D251" s="16"/>
      <c r="E251" s="16">
        <v>381</v>
      </c>
      <c r="F251" s="16" t="s">
        <v>343</v>
      </c>
      <c r="G251" s="16"/>
      <c r="H251" s="16"/>
      <c r="I251" s="16"/>
      <c r="J251" s="16"/>
      <c r="K251" s="16"/>
      <c r="L251" s="25">
        <v>0</v>
      </c>
      <c r="M251" s="90"/>
    </row>
    <row r="252" spans="1:13" s="64" customFormat="1" x14ac:dyDescent="0.2">
      <c r="A252" s="27"/>
      <c r="B252" s="27"/>
      <c r="C252" s="16"/>
      <c r="D252" s="16"/>
      <c r="E252" s="16">
        <v>3812</v>
      </c>
      <c r="F252" s="16" t="s">
        <v>533</v>
      </c>
      <c r="G252" s="16"/>
      <c r="H252" s="16"/>
      <c r="I252" s="16"/>
      <c r="J252" s="16"/>
      <c r="K252" s="16"/>
      <c r="L252" s="25">
        <v>0</v>
      </c>
      <c r="M252" s="90"/>
    </row>
    <row r="253" spans="1:13" x14ac:dyDescent="0.2">
      <c r="A253" s="42" t="s">
        <v>276</v>
      </c>
      <c r="B253" s="42" t="s">
        <v>498</v>
      </c>
      <c r="C253" s="43"/>
      <c r="D253" s="43"/>
      <c r="E253" s="43" t="s">
        <v>414</v>
      </c>
      <c r="F253" s="43"/>
      <c r="G253" s="43"/>
      <c r="H253" s="43"/>
      <c r="I253" s="43"/>
      <c r="J253" s="44">
        <v>5974000</v>
      </c>
      <c r="K253" s="44">
        <v>4574000</v>
      </c>
      <c r="L253" s="44">
        <f>SUM(L303,L255)</f>
        <v>693915.39999999991</v>
      </c>
      <c r="M253" s="97">
        <f>SUM(L253/K253)</f>
        <v>0.15170865763008307</v>
      </c>
    </row>
    <row r="254" spans="1:13" x14ac:dyDescent="0.2">
      <c r="A254" s="27"/>
      <c r="B254" s="27"/>
      <c r="C254" s="16"/>
      <c r="D254" s="16"/>
      <c r="E254" s="16"/>
      <c r="F254" s="16"/>
      <c r="G254" s="16"/>
      <c r="H254" s="16"/>
      <c r="I254" s="16"/>
      <c r="J254" s="16"/>
      <c r="K254" s="16"/>
      <c r="L254" s="25"/>
      <c r="M254" s="90"/>
    </row>
    <row r="255" spans="1:13" x14ac:dyDescent="0.2">
      <c r="A255" s="45" t="s">
        <v>276</v>
      </c>
      <c r="B255" s="45" t="s">
        <v>498</v>
      </c>
      <c r="C255" s="46">
        <v>1005</v>
      </c>
      <c r="D255" s="46"/>
      <c r="E255" s="46" t="s">
        <v>415</v>
      </c>
      <c r="F255" s="46"/>
      <c r="G255" s="46"/>
      <c r="H255" s="46"/>
      <c r="I255" s="46"/>
      <c r="J255" s="47">
        <v>1171000</v>
      </c>
      <c r="K255" s="47">
        <v>1171000</v>
      </c>
      <c r="L255" s="47">
        <v>150889.82</v>
      </c>
      <c r="M255" s="92">
        <f>SUM(L255/K255)</f>
        <v>0.12885552519214347</v>
      </c>
    </row>
    <row r="256" spans="1:13" x14ac:dyDescent="0.2">
      <c r="A256" s="67" t="s">
        <v>276</v>
      </c>
      <c r="B256" s="67" t="s">
        <v>498</v>
      </c>
      <c r="C256" s="68">
        <v>1005</v>
      </c>
      <c r="D256" s="68" t="s">
        <v>416</v>
      </c>
      <c r="E256" s="67" t="s">
        <v>503</v>
      </c>
      <c r="F256" s="68" t="s">
        <v>417</v>
      </c>
      <c r="G256" s="68"/>
      <c r="H256" s="68"/>
      <c r="I256" s="68"/>
      <c r="J256" s="69">
        <v>300000</v>
      </c>
      <c r="K256" s="69">
        <v>300000</v>
      </c>
      <c r="L256" s="69">
        <v>150889.82</v>
      </c>
      <c r="M256" s="89">
        <f>SUM(L256/K256)</f>
        <v>0.50296606666666666</v>
      </c>
    </row>
    <row r="257" spans="1:13" x14ac:dyDescent="0.2">
      <c r="A257" s="51"/>
      <c r="B257" s="51"/>
      <c r="C257" s="52"/>
      <c r="D257" s="52">
        <v>1</v>
      </c>
      <c r="E257" s="52"/>
      <c r="F257" s="52" t="s">
        <v>330</v>
      </c>
      <c r="G257" s="52"/>
      <c r="H257" s="52"/>
      <c r="I257" s="52"/>
      <c r="J257" s="53">
        <v>20000</v>
      </c>
      <c r="K257" s="53">
        <v>20000</v>
      </c>
      <c r="L257" s="53">
        <v>0</v>
      </c>
      <c r="M257" s="93">
        <f>SUM(L257/K257)</f>
        <v>0</v>
      </c>
    </row>
    <row r="258" spans="1:13" x14ac:dyDescent="0.2">
      <c r="A258" s="51"/>
      <c r="B258" s="51"/>
      <c r="C258" s="52"/>
      <c r="D258" s="52">
        <v>3</v>
      </c>
      <c r="E258" s="52"/>
      <c r="F258" s="52" t="s">
        <v>418</v>
      </c>
      <c r="G258" s="52"/>
      <c r="H258" s="52"/>
      <c r="I258" s="52"/>
      <c r="J258" s="53">
        <v>280000</v>
      </c>
      <c r="K258" s="53">
        <v>280000</v>
      </c>
      <c r="L258" s="53">
        <v>150889.82</v>
      </c>
      <c r="M258" s="93">
        <f>SUM(L258/K258)</f>
        <v>0.53889221428571432</v>
      </c>
    </row>
    <row r="259" spans="1:13" x14ac:dyDescent="0.2">
      <c r="A259" s="27"/>
      <c r="B259" s="27"/>
      <c r="C259" s="16"/>
      <c r="D259" s="16"/>
      <c r="E259" s="54">
        <v>3</v>
      </c>
      <c r="F259" s="54" t="s">
        <v>332</v>
      </c>
      <c r="G259" s="54"/>
      <c r="H259" s="54"/>
      <c r="I259" s="54"/>
      <c r="J259" s="54"/>
      <c r="K259" s="54"/>
      <c r="L259" s="55"/>
      <c r="M259" s="87"/>
    </row>
    <row r="260" spans="1:13" x14ac:dyDescent="0.2">
      <c r="A260" s="27"/>
      <c r="B260" s="27"/>
      <c r="C260" s="16"/>
      <c r="D260" s="16"/>
      <c r="E260" s="54">
        <v>32</v>
      </c>
      <c r="F260" s="54" t="s">
        <v>336</v>
      </c>
      <c r="G260" s="54"/>
      <c r="H260" s="54"/>
      <c r="I260" s="54"/>
      <c r="J260" s="55">
        <v>300000</v>
      </c>
      <c r="K260" s="55">
        <v>300000</v>
      </c>
      <c r="L260" s="55">
        <f>SUM(L261,L263)</f>
        <v>150889.82</v>
      </c>
      <c r="M260" s="96">
        <f>SUM(L260/K260)</f>
        <v>0.50296606666666666</v>
      </c>
    </row>
    <row r="261" spans="1:13" x14ac:dyDescent="0.2">
      <c r="A261" s="27"/>
      <c r="B261" s="27"/>
      <c r="C261" s="16"/>
      <c r="D261" s="16"/>
      <c r="E261" s="16">
        <v>322</v>
      </c>
      <c r="F261" s="16" t="s">
        <v>348</v>
      </c>
      <c r="G261" s="16"/>
      <c r="H261" s="16"/>
      <c r="I261" s="16"/>
      <c r="J261" s="25">
        <v>200000</v>
      </c>
      <c r="K261" s="25">
        <v>200000</v>
      </c>
      <c r="L261" s="25">
        <v>73902.320000000007</v>
      </c>
      <c r="M261" s="89">
        <f>SUM(L261/K261)</f>
        <v>0.36951160000000005</v>
      </c>
    </row>
    <row r="262" spans="1:13" s="18" customFormat="1" x14ac:dyDescent="0.2">
      <c r="A262" s="27"/>
      <c r="B262" s="27"/>
      <c r="C262" s="16"/>
      <c r="D262" s="16"/>
      <c r="E262" s="16">
        <v>3223</v>
      </c>
      <c r="F262" s="16" t="s">
        <v>534</v>
      </c>
      <c r="G262" s="16"/>
      <c r="H262" s="16"/>
      <c r="I262" s="16"/>
      <c r="J262" s="25"/>
      <c r="K262" s="25"/>
      <c r="L262" s="25">
        <v>73902.320000000007</v>
      </c>
      <c r="M262" s="89"/>
    </row>
    <row r="263" spans="1:13" x14ac:dyDescent="0.2">
      <c r="A263" s="27"/>
      <c r="B263" s="27"/>
      <c r="C263" s="16"/>
      <c r="D263" s="16"/>
      <c r="E263" s="16">
        <v>323</v>
      </c>
      <c r="F263" s="16" t="s">
        <v>338</v>
      </c>
      <c r="G263" s="16"/>
      <c r="H263" s="16"/>
      <c r="I263" s="16"/>
      <c r="J263" s="25">
        <v>100000</v>
      </c>
      <c r="K263" s="25">
        <v>100000</v>
      </c>
      <c r="L263" s="25">
        <v>76987.5</v>
      </c>
      <c r="M263" s="89">
        <f>SUM(L263/K263)</f>
        <v>0.76987499999999998</v>
      </c>
    </row>
    <row r="264" spans="1:13" s="18" customFormat="1" x14ac:dyDescent="0.2">
      <c r="A264" s="27"/>
      <c r="B264" s="27"/>
      <c r="C264" s="16"/>
      <c r="D264" s="16"/>
      <c r="E264" s="16">
        <v>3232</v>
      </c>
      <c r="F264" s="16" t="s">
        <v>527</v>
      </c>
      <c r="G264" s="16"/>
      <c r="H264" s="16"/>
      <c r="I264" s="16"/>
      <c r="J264" s="25"/>
      <c r="K264" s="25"/>
      <c r="L264" s="25">
        <v>76987.5</v>
      </c>
      <c r="M264" s="89"/>
    </row>
    <row r="265" spans="1:13" x14ac:dyDescent="0.2">
      <c r="A265" s="67" t="s">
        <v>276</v>
      </c>
      <c r="B265" s="67" t="s">
        <v>498</v>
      </c>
      <c r="C265" s="68">
        <v>1005</v>
      </c>
      <c r="D265" s="68" t="s">
        <v>419</v>
      </c>
      <c r="E265" s="67" t="s">
        <v>502</v>
      </c>
      <c r="F265" s="68" t="s">
        <v>420</v>
      </c>
      <c r="G265" s="68"/>
      <c r="H265" s="68"/>
      <c r="I265" s="68"/>
      <c r="J265" s="69">
        <v>665000</v>
      </c>
      <c r="K265" s="69">
        <v>665000</v>
      </c>
      <c r="L265" s="69">
        <v>0</v>
      </c>
      <c r="M265" s="89">
        <f>SUM(L265/K265)</f>
        <v>0</v>
      </c>
    </row>
    <row r="266" spans="1:13" x14ac:dyDescent="0.2">
      <c r="A266" s="51"/>
      <c r="B266" s="51"/>
      <c r="C266" s="52"/>
      <c r="D266" s="52">
        <v>1</v>
      </c>
      <c r="E266" s="52"/>
      <c r="F266" s="52" t="s">
        <v>330</v>
      </c>
      <c r="G266" s="52"/>
      <c r="H266" s="52"/>
      <c r="I266" s="52"/>
      <c r="J266" s="52">
        <v>0</v>
      </c>
      <c r="K266" s="52">
        <v>0</v>
      </c>
      <c r="L266" s="53">
        <v>0</v>
      </c>
      <c r="M266" s="86"/>
    </row>
    <row r="267" spans="1:13" x14ac:dyDescent="0.2">
      <c r="A267" s="51"/>
      <c r="B267" s="51"/>
      <c r="C267" s="52"/>
      <c r="D267" s="52">
        <v>4</v>
      </c>
      <c r="E267" s="52"/>
      <c r="F267" s="52" t="s">
        <v>331</v>
      </c>
      <c r="G267" s="52"/>
      <c r="H267" s="52"/>
      <c r="I267" s="52"/>
      <c r="J267" s="53">
        <v>615000</v>
      </c>
      <c r="K267" s="53">
        <v>615000</v>
      </c>
      <c r="L267" s="53">
        <v>0</v>
      </c>
      <c r="M267" s="93">
        <f>SUM(L267/K267)</f>
        <v>0</v>
      </c>
    </row>
    <row r="268" spans="1:13" x14ac:dyDescent="0.2">
      <c r="A268" s="51"/>
      <c r="B268" s="51"/>
      <c r="C268" s="52"/>
      <c r="D268" s="52">
        <v>3</v>
      </c>
      <c r="E268" s="52"/>
      <c r="F268" s="52" t="s">
        <v>418</v>
      </c>
      <c r="G268" s="52"/>
      <c r="H268" s="52"/>
      <c r="I268" s="52"/>
      <c r="J268" s="53">
        <v>50000</v>
      </c>
      <c r="K268" s="53">
        <v>50000</v>
      </c>
      <c r="L268" s="53">
        <v>0</v>
      </c>
      <c r="M268" s="93">
        <f>SUM(L268/K268)</f>
        <v>0</v>
      </c>
    </row>
    <row r="269" spans="1:13" x14ac:dyDescent="0.2">
      <c r="A269" s="27"/>
      <c r="B269" s="27"/>
      <c r="C269" s="16"/>
      <c r="D269" s="16"/>
      <c r="E269" s="54">
        <v>3</v>
      </c>
      <c r="F269" s="54" t="s">
        <v>332</v>
      </c>
      <c r="G269" s="54"/>
      <c r="H269" s="54"/>
      <c r="I269" s="54"/>
      <c r="J269" s="55">
        <v>665000</v>
      </c>
      <c r="K269" s="55">
        <v>665000</v>
      </c>
      <c r="L269" s="55">
        <v>0</v>
      </c>
      <c r="M269" s="96">
        <f>SUM(L269/K269)</f>
        <v>0</v>
      </c>
    </row>
    <row r="270" spans="1:13" x14ac:dyDescent="0.2">
      <c r="A270" s="27"/>
      <c r="B270" s="27"/>
      <c r="C270" s="16"/>
      <c r="D270" s="16"/>
      <c r="E270" s="54">
        <v>32</v>
      </c>
      <c r="F270" s="54" t="s">
        <v>336</v>
      </c>
      <c r="G270" s="54"/>
      <c r="H270" s="54"/>
      <c r="I270" s="54"/>
      <c r="J270" s="55">
        <v>665000</v>
      </c>
      <c r="K270" s="55">
        <v>665000</v>
      </c>
      <c r="L270" s="55">
        <v>0</v>
      </c>
      <c r="M270" s="96">
        <f>SUM(L270/K270)</f>
        <v>0</v>
      </c>
    </row>
    <row r="271" spans="1:13" x14ac:dyDescent="0.2">
      <c r="A271" s="27"/>
      <c r="B271" s="27"/>
      <c r="C271" s="16"/>
      <c r="D271" s="16"/>
      <c r="E271" s="16">
        <v>322</v>
      </c>
      <c r="F271" s="16" t="s">
        <v>348</v>
      </c>
      <c r="G271" s="16"/>
      <c r="H271" s="16"/>
      <c r="I271" s="16"/>
      <c r="J271" s="25">
        <v>630000</v>
      </c>
      <c r="K271" s="25">
        <v>630000</v>
      </c>
      <c r="L271" s="25">
        <v>0</v>
      </c>
      <c r="M271" s="89">
        <f>SUM(L271/K271)</f>
        <v>0</v>
      </c>
    </row>
    <row r="272" spans="1:13" s="64" customFormat="1" x14ac:dyDescent="0.2">
      <c r="A272" s="27"/>
      <c r="B272" s="27"/>
      <c r="C272" s="16"/>
      <c r="D272" s="16"/>
      <c r="E272" s="16">
        <v>3222</v>
      </c>
      <c r="F272" s="16" t="s">
        <v>535</v>
      </c>
      <c r="G272" s="16"/>
      <c r="H272" s="16"/>
      <c r="I272" s="16"/>
      <c r="J272" s="25"/>
      <c r="K272" s="25"/>
      <c r="L272" s="25">
        <v>0</v>
      </c>
      <c r="M272" s="90"/>
    </row>
    <row r="273" spans="1:13" x14ac:dyDescent="0.2">
      <c r="A273" s="27"/>
      <c r="B273" s="27"/>
      <c r="C273" s="16"/>
      <c r="D273" s="16"/>
      <c r="E273" s="16">
        <v>323</v>
      </c>
      <c r="F273" s="16" t="s">
        <v>421</v>
      </c>
      <c r="G273" s="16"/>
      <c r="H273" s="16"/>
      <c r="I273" s="16"/>
      <c r="J273" s="25">
        <v>35000</v>
      </c>
      <c r="K273" s="25">
        <v>35000</v>
      </c>
      <c r="L273" s="25">
        <v>0</v>
      </c>
      <c r="M273" s="89">
        <f>SUM(L273/K273)</f>
        <v>0</v>
      </c>
    </row>
    <row r="274" spans="1:13" s="18" customFormat="1" x14ac:dyDescent="0.2">
      <c r="A274" s="27"/>
      <c r="B274" s="27"/>
      <c r="C274" s="16"/>
      <c r="D274" s="16"/>
      <c r="E274" s="16">
        <v>3232</v>
      </c>
      <c r="F274" s="16" t="s">
        <v>527</v>
      </c>
      <c r="G274" s="16"/>
      <c r="H274" s="16"/>
      <c r="I274" s="16"/>
      <c r="J274" s="25"/>
      <c r="K274" s="25"/>
      <c r="L274" s="25">
        <v>0</v>
      </c>
      <c r="M274" s="90"/>
    </row>
    <row r="275" spans="1:13" x14ac:dyDescent="0.2">
      <c r="A275" s="67" t="s">
        <v>276</v>
      </c>
      <c r="B275" s="67" t="s">
        <v>498</v>
      </c>
      <c r="C275" s="68">
        <v>1005</v>
      </c>
      <c r="D275" s="68" t="s">
        <v>422</v>
      </c>
      <c r="E275" s="67" t="s">
        <v>531</v>
      </c>
      <c r="F275" s="68" t="s">
        <v>423</v>
      </c>
      <c r="G275" s="68"/>
      <c r="H275" s="68"/>
      <c r="I275" s="68"/>
      <c r="J275" s="69">
        <v>6000</v>
      </c>
      <c r="K275" s="69">
        <v>6000</v>
      </c>
      <c r="L275" s="69">
        <v>0</v>
      </c>
      <c r="M275" s="89">
        <f>SUM(L275/K275)</f>
        <v>0</v>
      </c>
    </row>
    <row r="276" spans="1:13" x14ac:dyDescent="0.2">
      <c r="A276" s="51"/>
      <c r="B276" s="51"/>
      <c r="C276" s="52"/>
      <c r="D276" s="52">
        <v>1</v>
      </c>
      <c r="E276" s="52"/>
      <c r="F276" s="52" t="s">
        <v>330</v>
      </c>
      <c r="G276" s="52"/>
      <c r="H276" s="52"/>
      <c r="I276" s="52"/>
      <c r="J276" s="53">
        <v>3000</v>
      </c>
      <c r="K276" s="53">
        <v>3000</v>
      </c>
      <c r="L276" s="53">
        <v>0</v>
      </c>
      <c r="M276" s="93">
        <f>SUM(L276/K276)</f>
        <v>0</v>
      </c>
    </row>
    <row r="277" spans="1:13" x14ac:dyDescent="0.2">
      <c r="A277" s="51"/>
      <c r="B277" s="51"/>
      <c r="C277" s="52"/>
      <c r="D277" s="52">
        <v>3</v>
      </c>
      <c r="E277" s="52"/>
      <c r="F277" s="52" t="s">
        <v>418</v>
      </c>
      <c r="G277" s="52"/>
      <c r="H277" s="52"/>
      <c r="I277" s="52"/>
      <c r="J277" s="53">
        <v>3000</v>
      </c>
      <c r="K277" s="53">
        <v>3000</v>
      </c>
      <c r="L277" s="53">
        <v>0</v>
      </c>
      <c r="M277" s="86">
        <v>0</v>
      </c>
    </row>
    <row r="278" spans="1:13" x14ac:dyDescent="0.2">
      <c r="A278" s="27"/>
      <c r="B278" s="27"/>
      <c r="C278" s="16"/>
      <c r="D278" s="16"/>
      <c r="E278" s="54">
        <v>3</v>
      </c>
      <c r="F278" s="54" t="s">
        <v>332</v>
      </c>
      <c r="G278" s="54"/>
      <c r="H278" s="54"/>
      <c r="I278" s="54"/>
      <c r="J278" s="55">
        <v>6000</v>
      </c>
      <c r="K278" s="55">
        <v>6000</v>
      </c>
      <c r="L278" s="55">
        <v>0</v>
      </c>
      <c r="M278" s="87">
        <v>0</v>
      </c>
    </row>
    <row r="279" spans="1:13" x14ac:dyDescent="0.2">
      <c r="A279" s="27"/>
      <c r="B279" s="27"/>
      <c r="C279" s="16"/>
      <c r="D279" s="16"/>
      <c r="E279" s="54">
        <v>32</v>
      </c>
      <c r="F279" s="54" t="s">
        <v>336</v>
      </c>
      <c r="G279" s="54"/>
      <c r="H279" s="54"/>
      <c r="I279" s="54"/>
      <c r="J279" s="55">
        <v>6000</v>
      </c>
      <c r="K279" s="55">
        <v>6000</v>
      </c>
      <c r="L279" s="55">
        <v>0</v>
      </c>
      <c r="M279" s="87">
        <v>0</v>
      </c>
    </row>
    <row r="280" spans="1:13" x14ac:dyDescent="0.2">
      <c r="A280" s="27"/>
      <c r="B280" s="27"/>
      <c r="C280" s="16"/>
      <c r="D280" s="16"/>
      <c r="E280" s="16">
        <v>322</v>
      </c>
      <c r="F280" s="16" t="s">
        <v>348</v>
      </c>
      <c r="G280" s="16"/>
      <c r="H280" s="16"/>
      <c r="I280" s="16"/>
      <c r="J280" s="25">
        <v>5000</v>
      </c>
      <c r="K280" s="25">
        <v>5000</v>
      </c>
      <c r="L280" s="25">
        <v>0</v>
      </c>
      <c r="M280" s="90">
        <v>0</v>
      </c>
    </row>
    <row r="281" spans="1:13" s="64" customFormat="1" x14ac:dyDescent="0.2">
      <c r="A281" s="27"/>
      <c r="B281" s="27"/>
      <c r="C281" s="16"/>
      <c r="D281" s="16"/>
      <c r="E281" s="16">
        <v>3222</v>
      </c>
      <c r="F281" s="16" t="s">
        <v>535</v>
      </c>
      <c r="G281" s="16"/>
      <c r="H281" s="16"/>
      <c r="I281" s="16"/>
      <c r="J281" s="25"/>
      <c r="K281" s="25"/>
      <c r="L281" s="25">
        <v>0</v>
      </c>
      <c r="M281" s="90"/>
    </row>
    <row r="282" spans="1:13" x14ac:dyDescent="0.2">
      <c r="A282" s="27"/>
      <c r="B282" s="27"/>
      <c r="C282" s="16"/>
      <c r="D282" s="16"/>
      <c r="E282" s="16">
        <v>323</v>
      </c>
      <c r="F282" s="16" t="s">
        <v>338</v>
      </c>
      <c r="G282" s="16"/>
      <c r="H282" s="16"/>
      <c r="I282" s="16"/>
      <c r="J282" s="25">
        <v>1000</v>
      </c>
      <c r="K282" s="25">
        <v>1000</v>
      </c>
      <c r="L282" s="25">
        <v>0</v>
      </c>
      <c r="M282" s="90">
        <v>0</v>
      </c>
    </row>
    <row r="283" spans="1:13" s="64" customFormat="1" x14ac:dyDescent="0.2">
      <c r="A283" s="27"/>
      <c r="B283" s="27"/>
      <c r="C283" s="16"/>
      <c r="D283" s="16"/>
      <c r="E283" s="16">
        <v>3232</v>
      </c>
      <c r="F283" s="16" t="s">
        <v>527</v>
      </c>
      <c r="G283" s="16"/>
      <c r="H283" s="16"/>
      <c r="I283" s="16"/>
      <c r="J283" s="25"/>
      <c r="K283" s="25"/>
      <c r="L283" s="25">
        <v>0</v>
      </c>
      <c r="M283" s="90"/>
    </row>
    <row r="284" spans="1:13" x14ac:dyDescent="0.2">
      <c r="A284" s="67" t="s">
        <v>276</v>
      </c>
      <c r="B284" s="67" t="s">
        <v>498</v>
      </c>
      <c r="C284" s="68">
        <v>1005</v>
      </c>
      <c r="D284" s="68" t="s">
        <v>424</v>
      </c>
      <c r="E284" s="67" t="s">
        <v>531</v>
      </c>
      <c r="F284" s="68" t="s">
        <v>425</v>
      </c>
      <c r="G284" s="68"/>
      <c r="H284" s="68"/>
      <c r="I284" s="68"/>
      <c r="J284" s="69">
        <v>100000</v>
      </c>
      <c r="K284" s="69">
        <v>100000</v>
      </c>
      <c r="L284" s="69">
        <v>0</v>
      </c>
      <c r="M284" s="89">
        <v>0</v>
      </c>
    </row>
    <row r="285" spans="1:13" s="64" customFormat="1" x14ac:dyDescent="0.2">
      <c r="A285" s="48"/>
      <c r="B285" s="48"/>
      <c r="C285" s="49"/>
      <c r="D285" s="49"/>
      <c r="E285" s="49"/>
      <c r="F285" s="49"/>
      <c r="G285" s="49"/>
      <c r="H285" s="49"/>
      <c r="I285" s="49"/>
      <c r="J285" s="50"/>
      <c r="K285" s="50"/>
      <c r="L285" s="50">
        <v>0</v>
      </c>
      <c r="M285" s="91"/>
    </row>
    <row r="286" spans="1:13" x14ac:dyDescent="0.2">
      <c r="A286" s="51"/>
      <c r="B286" s="51"/>
      <c r="C286" s="52"/>
      <c r="D286" s="52">
        <v>1</v>
      </c>
      <c r="E286" s="52"/>
      <c r="F286" s="52" t="s">
        <v>330</v>
      </c>
      <c r="G286" s="52"/>
      <c r="H286" s="52"/>
      <c r="I286" s="52"/>
      <c r="J286" s="53">
        <v>100000</v>
      </c>
      <c r="K286" s="53">
        <v>100000</v>
      </c>
      <c r="L286" s="53">
        <v>0</v>
      </c>
      <c r="M286" s="86">
        <v>0</v>
      </c>
    </row>
    <row r="287" spans="1:13" x14ac:dyDescent="0.2">
      <c r="A287" s="27"/>
      <c r="B287" s="27"/>
      <c r="C287" s="16"/>
      <c r="D287" s="16"/>
      <c r="E287" s="54">
        <v>3</v>
      </c>
      <c r="F287" s="54" t="s">
        <v>332</v>
      </c>
      <c r="G287" s="54"/>
      <c r="H287" s="54"/>
      <c r="I287" s="54"/>
      <c r="J287" s="55">
        <v>100000</v>
      </c>
      <c r="K287" s="55">
        <v>100000</v>
      </c>
      <c r="L287" s="55">
        <v>0</v>
      </c>
      <c r="M287" s="87">
        <v>0</v>
      </c>
    </row>
    <row r="288" spans="1:13" x14ac:dyDescent="0.2">
      <c r="A288" s="27"/>
      <c r="B288" s="27"/>
      <c r="C288" s="16"/>
      <c r="D288" s="16"/>
      <c r="E288" s="54">
        <v>32</v>
      </c>
      <c r="F288" s="54" t="s">
        <v>336</v>
      </c>
      <c r="G288" s="54"/>
      <c r="H288" s="54"/>
      <c r="I288" s="54"/>
      <c r="J288" s="55">
        <v>100000</v>
      </c>
      <c r="K288" s="55">
        <v>100000</v>
      </c>
      <c r="L288" s="55">
        <v>0</v>
      </c>
      <c r="M288" s="87">
        <v>0</v>
      </c>
    </row>
    <row r="289" spans="1:13" x14ac:dyDescent="0.2">
      <c r="A289" s="27"/>
      <c r="B289" s="27"/>
      <c r="C289" s="16"/>
      <c r="D289" s="16"/>
      <c r="E289" s="16">
        <v>322</v>
      </c>
      <c r="F289" s="16" t="s">
        <v>348</v>
      </c>
      <c r="G289" s="16"/>
      <c r="H289" s="16"/>
      <c r="I289" s="16"/>
      <c r="J289" s="25">
        <v>50000</v>
      </c>
      <c r="K289" s="25">
        <v>50000</v>
      </c>
      <c r="L289" s="25">
        <v>0</v>
      </c>
      <c r="M289" s="90">
        <v>0</v>
      </c>
    </row>
    <row r="290" spans="1:13" s="64" customFormat="1" x14ac:dyDescent="0.2">
      <c r="A290" s="27"/>
      <c r="B290" s="27"/>
      <c r="C290" s="16"/>
      <c r="D290" s="16"/>
      <c r="E290" s="16">
        <v>3222</v>
      </c>
      <c r="F290" s="16" t="s">
        <v>535</v>
      </c>
      <c r="G290" s="16"/>
      <c r="H290" s="16"/>
      <c r="I290" s="16"/>
      <c r="J290" s="25"/>
      <c r="K290" s="25"/>
      <c r="L290" s="25">
        <v>0</v>
      </c>
      <c r="M290" s="90"/>
    </row>
    <row r="291" spans="1:13" x14ac:dyDescent="0.2">
      <c r="A291" s="27"/>
      <c r="B291" s="27"/>
      <c r="C291" s="16"/>
      <c r="D291" s="16"/>
      <c r="E291" s="16">
        <v>323</v>
      </c>
      <c r="F291" s="16" t="s">
        <v>338</v>
      </c>
      <c r="G291" s="16"/>
      <c r="H291" s="16"/>
      <c r="I291" s="16"/>
      <c r="J291" s="25">
        <v>50000</v>
      </c>
      <c r="K291" s="25">
        <v>50000</v>
      </c>
      <c r="L291" s="25">
        <v>0</v>
      </c>
      <c r="M291" s="90">
        <v>0</v>
      </c>
    </row>
    <row r="292" spans="1:13" s="64" customFormat="1" x14ac:dyDescent="0.2">
      <c r="A292" s="27"/>
      <c r="B292" s="27"/>
      <c r="C292" s="16"/>
      <c r="D292" s="16"/>
      <c r="E292" s="16">
        <v>3232</v>
      </c>
      <c r="F292" s="16" t="s">
        <v>527</v>
      </c>
      <c r="G292" s="16"/>
      <c r="H292" s="16"/>
      <c r="I292" s="16"/>
      <c r="J292" s="25"/>
      <c r="K292" s="25"/>
      <c r="L292" s="25">
        <v>0</v>
      </c>
      <c r="M292" s="90"/>
    </row>
    <row r="293" spans="1:13" x14ac:dyDescent="0.2">
      <c r="A293" s="67" t="s">
        <v>276</v>
      </c>
      <c r="B293" s="67" t="s">
        <v>498</v>
      </c>
      <c r="C293" s="68">
        <v>1005</v>
      </c>
      <c r="D293" s="68" t="s">
        <v>426</v>
      </c>
      <c r="E293" s="67" t="s">
        <v>531</v>
      </c>
      <c r="F293" s="68" t="s">
        <v>427</v>
      </c>
      <c r="G293" s="68"/>
      <c r="H293" s="68"/>
      <c r="I293" s="68"/>
      <c r="J293" s="69">
        <v>100000</v>
      </c>
      <c r="K293" s="69">
        <v>100000</v>
      </c>
      <c r="L293" s="69">
        <v>0</v>
      </c>
      <c r="M293" s="89">
        <v>0</v>
      </c>
    </row>
    <row r="294" spans="1:13" s="64" customFormat="1" x14ac:dyDescent="0.2">
      <c r="A294" s="48"/>
      <c r="B294" s="48"/>
      <c r="C294" s="49"/>
      <c r="D294" s="49"/>
      <c r="E294" s="49"/>
      <c r="F294" s="49"/>
      <c r="G294" s="49"/>
      <c r="H294" s="49"/>
      <c r="I294" s="49"/>
      <c r="J294" s="50"/>
      <c r="K294" s="50"/>
      <c r="L294" s="50">
        <v>0</v>
      </c>
      <c r="M294" s="91"/>
    </row>
    <row r="295" spans="1:13" x14ac:dyDescent="0.2">
      <c r="A295" s="51"/>
      <c r="B295" s="51"/>
      <c r="C295" s="52"/>
      <c r="D295" s="52">
        <v>1</v>
      </c>
      <c r="E295" s="52"/>
      <c r="F295" s="52" t="s">
        <v>330</v>
      </c>
      <c r="G295" s="52"/>
      <c r="H295" s="52"/>
      <c r="I295" s="52"/>
      <c r="J295" s="53">
        <v>10000</v>
      </c>
      <c r="K295" s="53">
        <v>10000</v>
      </c>
      <c r="L295" s="53">
        <v>0</v>
      </c>
      <c r="M295" s="86">
        <v>0</v>
      </c>
    </row>
    <row r="296" spans="1:13" x14ac:dyDescent="0.2">
      <c r="A296" s="51"/>
      <c r="B296" s="51"/>
      <c r="C296" s="52"/>
      <c r="D296" s="52">
        <v>4</v>
      </c>
      <c r="E296" s="52"/>
      <c r="F296" s="52" t="s">
        <v>331</v>
      </c>
      <c r="G296" s="52"/>
      <c r="H296" s="52"/>
      <c r="I296" s="52"/>
      <c r="J296" s="53">
        <v>90000</v>
      </c>
      <c r="K296" s="53">
        <v>90000</v>
      </c>
      <c r="L296" s="53">
        <v>0</v>
      </c>
      <c r="M296" s="86">
        <v>0</v>
      </c>
    </row>
    <row r="297" spans="1:13" x14ac:dyDescent="0.2">
      <c r="A297" s="27"/>
      <c r="B297" s="27"/>
      <c r="C297" s="16"/>
      <c r="D297" s="16"/>
      <c r="E297" s="54">
        <v>3</v>
      </c>
      <c r="F297" s="54" t="s">
        <v>332</v>
      </c>
      <c r="G297" s="54"/>
      <c r="H297" s="54"/>
      <c r="I297" s="54"/>
      <c r="J297" s="55">
        <v>100000</v>
      </c>
      <c r="K297" s="55">
        <v>100000</v>
      </c>
      <c r="L297" s="55">
        <v>0</v>
      </c>
      <c r="M297" s="87">
        <v>0</v>
      </c>
    </row>
    <row r="298" spans="1:13" x14ac:dyDescent="0.2">
      <c r="A298" s="27"/>
      <c r="B298" s="27"/>
      <c r="C298" s="16"/>
      <c r="D298" s="16"/>
      <c r="E298" s="54">
        <v>32</v>
      </c>
      <c r="F298" s="54" t="s">
        <v>336</v>
      </c>
      <c r="G298" s="54"/>
      <c r="H298" s="54"/>
      <c r="I298" s="54"/>
      <c r="J298" s="55">
        <v>100000</v>
      </c>
      <c r="K298" s="55">
        <v>100000</v>
      </c>
      <c r="L298" s="55">
        <v>0</v>
      </c>
      <c r="M298" s="87">
        <v>0</v>
      </c>
    </row>
    <row r="299" spans="1:13" x14ac:dyDescent="0.2">
      <c r="A299" s="27"/>
      <c r="B299" s="27"/>
      <c r="C299" s="16"/>
      <c r="D299" s="16"/>
      <c r="E299" s="16">
        <v>322</v>
      </c>
      <c r="F299" s="16" t="s">
        <v>348</v>
      </c>
      <c r="G299" s="16"/>
      <c r="H299" s="16"/>
      <c r="I299" s="16"/>
      <c r="J299" s="25">
        <v>50000</v>
      </c>
      <c r="K299" s="25">
        <v>50000</v>
      </c>
      <c r="L299" s="25">
        <v>0</v>
      </c>
      <c r="M299" s="90">
        <v>0</v>
      </c>
    </row>
    <row r="300" spans="1:13" s="64" customFormat="1" x14ac:dyDescent="0.2">
      <c r="A300" s="27"/>
      <c r="B300" s="27"/>
      <c r="C300" s="16"/>
      <c r="D300" s="16"/>
      <c r="E300" s="16">
        <v>3222</v>
      </c>
      <c r="F300" s="16" t="s">
        <v>535</v>
      </c>
      <c r="G300" s="16"/>
      <c r="H300" s="16"/>
      <c r="I300" s="16"/>
      <c r="J300" s="25"/>
      <c r="K300" s="25"/>
      <c r="L300" s="25">
        <v>0</v>
      </c>
      <c r="M300" s="90"/>
    </row>
    <row r="301" spans="1:13" x14ac:dyDescent="0.2">
      <c r="A301" s="27"/>
      <c r="B301" s="27"/>
      <c r="C301" s="16"/>
      <c r="D301" s="16"/>
      <c r="E301" s="16">
        <v>323</v>
      </c>
      <c r="F301" s="16" t="s">
        <v>338</v>
      </c>
      <c r="G301" s="16"/>
      <c r="H301" s="16"/>
      <c r="I301" s="16"/>
      <c r="J301" s="25">
        <v>50000</v>
      </c>
      <c r="K301" s="25">
        <v>50000</v>
      </c>
      <c r="L301" s="25">
        <v>0</v>
      </c>
      <c r="M301" s="90">
        <v>0</v>
      </c>
    </row>
    <row r="302" spans="1:13" x14ac:dyDescent="0.2">
      <c r="A302" s="27"/>
      <c r="B302" s="27"/>
      <c r="C302" s="16"/>
      <c r="D302" s="16"/>
      <c r="E302" s="16">
        <v>3232</v>
      </c>
      <c r="F302" s="16" t="s">
        <v>527</v>
      </c>
      <c r="G302" s="16"/>
      <c r="H302" s="16"/>
      <c r="I302" s="16"/>
      <c r="J302" s="16"/>
      <c r="K302" s="16"/>
      <c r="L302" s="25">
        <v>0</v>
      </c>
      <c r="M302" s="90"/>
    </row>
    <row r="303" spans="1:13" x14ac:dyDescent="0.2">
      <c r="A303" s="45" t="s">
        <v>276</v>
      </c>
      <c r="B303" s="45" t="s">
        <v>498</v>
      </c>
      <c r="C303" s="46">
        <v>1005</v>
      </c>
      <c r="D303" s="46"/>
      <c r="E303" s="46" t="s">
        <v>428</v>
      </c>
      <c r="F303" s="46"/>
      <c r="G303" s="46"/>
      <c r="H303" s="46"/>
      <c r="I303" s="46"/>
      <c r="J303" s="47">
        <v>4803000</v>
      </c>
      <c r="K303" s="47">
        <v>3403000</v>
      </c>
      <c r="L303" s="47">
        <v>543025.57999999996</v>
      </c>
      <c r="M303" s="92">
        <f>SUM(L303/K303)</f>
        <v>0.1595726065236556</v>
      </c>
    </row>
    <row r="304" spans="1:13" x14ac:dyDescent="0.2">
      <c r="A304" s="71" t="s">
        <v>276</v>
      </c>
      <c r="B304" s="71" t="s">
        <v>498</v>
      </c>
      <c r="C304" s="72">
        <v>1005</v>
      </c>
      <c r="D304" s="72" t="s">
        <v>429</v>
      </c>
      <c r="E304" s="71" t="s">
        <v>531</v>
      </c>
      <c r="F304" s="72" t="s">
        <v>430</v>
      </c>
      <c r="G304" s="72"/>
      <c r="H304" s="72"/>
      <c r="I304" s="72"/>
      <c r="J304" s="73">
        <v>3000</v>
      </c>
      <c r="K304" s="73">
        <v>3000</v>
      </c>
      <c r="L304" s="73">
        <v>0</v>
      </c>
      <c r="M304" s="89">
        <f>SUM(L304/K304)</f>
        <v>0</v>
      </c>
    </row>
    <row r="305" spans="1:13" s="64" customFormat="1" x14ac:dyDescent="0.2">
      <c r="A305" s="27"/>
      <c r="B305" s="27"/>
      <c r="C305" s="16"/>
      <c r="D305" s="16"/>
      <c r="E305" s="16"/>
      <c r="F305" s="16"/>
      <c r="G305" s="16"/>
      <c r="H305" s="16"/>
      <c r="I305" s="16"/>
      <c r="J305" s="25"/>
      <c r="K305" s="25"/>
      <c r="L305" s="25">
        <v>0</v>
      </c>
      <c r="M305" s="90"/>
    </row>
    <row r="306" spans="1:13" x14ac:dyDescent="0.2">
      <c r="A306" s="51"/>
      <c r="B306" s="51"/>
      <c r="C306" s="52"/>
      <c r="D306" s="52">
        <v>3</v>
      </c>
      <c r="E306" s="52"/>
      <c r="F306" s="52" t="s">
        <v>418</v>
      </c>
      <c r="G306" s="52"/>
      <c r="H306" s="52"/>
      <c r="I306" s="52"/>
      <c r="J306" s="53">
        <v>3000</v>
      </c>
      <c r="K306" s="53">
        <v>3000</v>
      </c>
      <c r="L306" s="53">
        <v>0</v>
      </c>
      <c r="M306" s="86">
        <v>0</v>
      </c>
    </row>
    <row r="307" spans="1:13" x14ac:dyDescent="0.2">
      <c r="A307" s="51"/>
      <c r="B307" s="51"/>
      <c r="C307" s="52"/>
      <c r="D307" s="52">
        <v>4</v>
      </c>
      <c r="E307" s="52"/>
      <c r="F307" s="52" t="s">
        <v>331</v>
      </c>
      <c r="G307" s="52"/>
      <c r="H307" s="52"/>
      <c r="I307" s="52"/>
      <c r="J307" s="52"/>
      <c r="K307" s="52"/>
      <c r="L307" s="53">
        <v>0</v>
      </c>
      <c r="M307" s="86">
        <v>0</v>
      </c>
    </row>
    <row r="308" spans="1:13" x14ac:dyDescent="0.2">
      <c r="A308" s="27"/>
      <c r="B308" s="27"/>
      <c r="C308" s="16"/>
      <c r="D308" s="16"/>
      <c r="E308" s="54">
        <v>4</v>
      </c>
      <c r="F308" s="54" t="s">
        <v>349</v>
      </c>
      <c r="G308" s="54"/>
      <c r="H308" s="54"/>
      <c r="I308" s="54"/>
      <c r="J308" s="55">
        <v>3000</v>
      </c>
      <c r="K308" s="55">
        <v>3000</v>
      </c>
      <c r="L308" s="55">
        <v>0</v>
      </c>
      <c r="M308" s="87">
        <v>0</v>
      </c>
    </row>
    <row r="309" spans="1:13" x14ac:dyDescent="0.2">
      <c r="A309" s="27"/>
      <c r="B309" s="27"/>
      <c r="C309" s="16"/>
      <c r="D309" s="16"/>
      <c r="E309" s="54">
        <v>45</v>
      </c>
      <c r="F309" s="54" t="s">
        <v>537</v>
      </c>
      <c r="G309" s="54"/>
      <c r="H309" s="54"/>
      <c r="I309" s="54"/>
      <c r="J309" s="55">
        <v>3000</v>
      </c>
      <c r="K309" s="55">
        <v>3000</v>
      </c>
      <c r="L309" s="55">
        <v>0</v>
      </c>
      <c r="M309" s="87">
        <v>0</v>
      </c>
    </row>
    <row r="310" spans="1:13" x14ac:dyDescent="0.2">
      <c r="A310" s="27"/>
      <c r="B310" s="27"/>
      <c r="C310" s="16"/>
      <c r="D310" s="16"/>
      <c r="E310" s="16">
        <v>451</v>
      </c>
      <c r="F310" s="16" t="s">
        <v>432</v>
      </c>
      <c r="G310" s="16"/>
      <c r="H310" s="16"/>
      <c r="I310" s="16"/>
      <c r="J310" s="25">
        <v>3000</v>
      </c>
      <c r="K310" s="25">
        <v>3000</v>
      </c>
      <c r="L310" s="25">
        <v>0</v>
      </c>
      <c r="M310" s="90">
        <v>0</v>
      </c>
    </row>
    <row r="311" spans="1:13" s="64" customFormat="1" x14ac:dyDescent="0.2">
      <c r="A311" s="27"/>
      <c r="B311" s="27"/>
      <c r="C311" s="16"/>
      <c r="D311" s="16"/>
      <c r="E311" s="16">
        <v>4511</v>
      </c>
      <c r="F311" s="16" t="s">
        <v>432</v>
      </c>
      <c r="G311" s="16"/>
      <c r="H311" s="16"/>
      <c r="I311" s="16"/>
      <c r="J311" s="25"/>
      <c r="K311" s="25"/>
      <c r="L311" s="25">
        <v>0</v>
      </c>
      <c r="M311" s="90"/>
    </row>
    <row r="312" spans="1:13" x14ac:dyDescent="0.2">
      <c r="A312" s="67" t="s">
        <v>276</v>
      </c>
      <c r="B312" s="67" t="s">
        <v>498</v>
      </c>
      <c r="C312" s="68">
        <v>1005</v>
      </c>
      <c r="D312" s="68" t="s">
        <v>433</v>
      </c>
      <c r="E312" s="67" t="s">
        <v>531</v>
      </c>
      <c r="F312" s="68" t="s">
        <v>434</v>
      </c>
      <c r="G312" s="68"/>
      <c r="H312" s="68"/>
      <c r="I312" s="68"/>
      <c r="J312" s="69">
        <v>2200000</v>
      </c>
      <c r="K312" s="69">
        <v>2200000</v>
      </c>
      <c r="L312" s="69">
        <v>543025.57999999996</v>
      </c>
      <c r="M312" s="89">
        <f>SUM(L312/K312)</f>
        <v>0.24682980909090907</v>
      </c>
    </row>
    <row r="313" spans="1:13" s="64" customFormat="1" x14ac:dyDescent="0.2">
      <c r="A313" s="27"/>
      <c r="B313" s="27"/>
      <c r="C313" s="16"/>
      <c r="D313" s="16"/>
      <c r="E313" s="16"/>
      <c r="F313" s="16"/>
      <c r="G313" s="16"/>
      <c r="H313" s="16"/>
      <c r="I313" s="16"/>
      <c r="J313" s="25"/>
      <c r="K313" s="25"/>
      <c r="L313" s="25"/>
      <c r="M313" s="90"/>
    </row>
    <row r="314" spans="1:13" x14ac:dyDescent="0.2">
      <c r="A314" s="51"/>
      <c r="B314" s="51"/>
      <c r="C314" s="52"/>
      <c r="D314" s="52">
        <v>3</v>
      </c>
      <c r="E314" s="52"/>
      <c r="F314" s="52" t="s">
        <v>418</v>
      </c>
      <c r="G314" s="52"/>
      <c r="H314" s="52"/>
      <c r="I314" s="52"/>
      <c r="J314" s="52"/>
      <c r="K314" s="52"/>
      <c r="L314" s="53"/>
      <c r="M314" s="93"/>
    </row>
    <row r="315" spans="1:13" x14ac:dyDescent="0.2">
      <c r="A315" s="51"/>
      <c r="B315" s="51"/>
      <c r="C315" s="52"/>
      <c r="D315" s="52">
        <v>4</v>
      </c>
      <c r="E315" s="52"/>
      <c r="F315" s="52" t="s">
        <v>331</v>
      </c>
      <c r="G315" s="52"/>
      <c r="H315" s="52"/>
      <c r="I315" s="52"/>
      <c r="J315" s="53">
        <v>2200000</v>
      </c>
      <c r="K315" s="53">
        <v>2200000</v>
      </c>
      <c r="L315" s="53">
        <v>543025.57999999996</v>
      </c>
      <c r="M315" s="93">
        <f>SUM(L315/K315)</f>
        <v>0.24682980909090907</v>
      </c>
    </row>
    <row r="316" spans="1:13" x14ac:dyDescent="0.2">
      <c r="A316" s="27"/>
      <c r="B316" s="27"/>
      <c r="C316" s="16"/>
      <c r="D316" s="16"/>
      <c r="E316" s="54">
        <v>4</v>
      </c>
      <c r="F316" s="54" t="s">
        <v>435</v>
      </c>
      <c r="G316" s="54"/>
      <c r="H316" s="54"/>
      <c r="I316" s="54"/>
      <c r="J316" s="55">
        <v>2200000</v>
      </c>
      <c r="K316" s="55">
        <v>2200000</v>
      </c>
      <c r="L316" s="55">
        <v>543025.57999999996</v>
      </c>
      <c r="M316" s="96">
        <f>SUM(L316/K316)</f>
        <v>0.24682980909090907</v>
      </c>
    </row>
    <row r="317" spans="1:13" x14ac:dyDescent="0.2">
      <c r="A317" s="27"/>
      <c r="B317" s="27"/>
      <c r="C317" s="16"/>
      <c r="D317" s="16"/>
      <c r="E317" s="54">
        <v>41</v>
      </c>
      <c r="F317" s="54" t="s">
        <v>436</v>
      </c>
      <c r="G317" s="54"/>
      <c r="H317" s="54"/>
      <c r="I317" s="54"/>
      <c r="J317" s="55">
        <v>2200000</v>
      </c>
      <c r="K317" s="55">
        <v>2200000</v>
      </c>
      <c r="L317" s="55">
        <v>543025.57999999996</v>
      </c>
      <c r="M317" s="96">
        <f>SUM(L317/K317)</f>
        <v>0.24682980909090907</v>
      </c>
    </row>
    <row r="318" spans="1:13" x14ac:dyDescent="0.2">
      <c r="A318" s="27"/>
      <c r="B318" s="27"/>
      <c r="C318" s="16"/>
      <c r="D318" s="16"/>
      <c r="E318" s="16">
        <v>421</v>
      </c>
      <c r="F318" s="16" t="s">
        <v>370</v>
      </c>
      <c r="G318" s="16"/>
      <c r="H318" s="16"/>
      <c r="I318" s="16"/>
      <c r="J318" s="25">
        <v>2200000</v>
      </c>
      <c r="K318" s="25">
        <v>2200000</v>
      </c>
      <c r="L318" s="25">
        <v>543025.57999999996</v>
      </c>
      <c r="M318" s="89">
        <f>SUM(L318/K318)</f>
        <v>0.24682980909090907</v>
      </c>
    </row>
    <row r="319" spans="1:13" s="64" customFormat="1" x14ac:dyDescent="0.2">
      <c r="A319" s="27"/>
      <c r="B319" s="27"/>
      <c r="C319" s="16"/>
      <c r="D319" s="16"/>
      <c r="E319" s="16">
        <v>4213</v>
      </c>
      <c r="F319" s="16" t="s">
        <v>536</v>
      </c>
      <c r="G319" s="16"/>
      <c r="H319" s="16"/>
      <c r="I319" s="16"/>
      <c r="J319" s="25"/>
      <c r="K319" s="25"/>
      <c r="L319" s="25">
        <v>543025.57999999996</v>
      </c>
      <c r="M319" s="89"/>
    </row>
    <row r="320" spans="1:13" x14ac:dyDescent="0.2">
      <c r="A320" s="67" t="s">
        <v>276</v>
      </c>
      <c r="B320" s="67" t="s">
        <v>498</v>
      </c>
      <c r="C320" s="68">
        <v>1005</v>
      </c>
      <c r="D320" s="68" t="s">
        <v>437</v>
      </c>
      <c r="E320" s="67" t="s">
        <v>503</v>
      </c>
      <c r="F320" s="68" t="s">
        <v>438</v>
      </c>
      <c r="G320" s="68"/>
      <c r="H320" s="68"/>
      <c r="I320" s="68"/>
      <c r="J320" s="68"/>
      <c r="K320" s="68"/>
      <c r="L320" s="69"/>
      <c r="M320" s="88"/>
    </row>
    <row r="321" spans="1:13" x14ac:dyDescent="0.2">
      <c r="A321" s="67"/>
      <c r="B321" s="67"/>
      <c r="C321" s="68"/>
      <c r="D321" s="68"/>
      <c r="E321" s="68"/>
      <c r="F321" s="68" t="s">
        <v>439</v>
      </c>
      <c r="G321" s="68"/>
      <c r="H321" s="68"/>
      <c r="I321" s="68"/>
      <c r="J321" s="69">
        <v>1400000</v>
      </c>
      <c r="K321" s="70">
        <v>0</v>
      </c>
      <c r="L321" s="69">
        <v>0</v>
      </c>
      <c r="M321" s="88">
        <v>0</v>
      </c>
    </row>
    <row r="322" spans="1:13" s="64" customFormat="1" x14ac:dyDescent="0.2">
      <c r="A322" s="27"/>
      <c r="B322" s="27"/>
      <c r="C322" s="16"/>
      <c r="D322" s="16"/>
      <c r="E322" s="16"/>
      <c r="F322" s="49"/>
      <c r="G322" s="16"/>
      <c r="H322" s="16"/>
      <c r="I322" s="16"/>
      <c r="J322" s="25"/>
      <c r="K322" s="28"/>
      <c r="L322" s="25"/>
      <c r="M322" s="90"/>
    </row>
    <row r="323" spans="1:13" x14ac:dyDescent="0.2">
      <c r="A323" s="51"/>
      <c r="B323" s="51"/>
      <c r="C323" s="52"/>
      <c r="D323" s="52">
        <v>7</v>
      </c>
      <c r="E323" s="52"/>
      <c r="F323" s="52" t="s">
        <v>440</v>
      </c>
      <c r="G323" s="52"/>
      <c r="H323" s="52"/>
      <c r="I323" s="52"/>
      <c r="J323" s="53">
        <v>1400000</v>
      </c>
      <c r="K323" s="60">
        <v>0</v>
      </c>
      <c r="L323" s="53">
        <v>0</v>
      </c>
      <c r="M323" s="93">
        <v>0</v>
      </c>
    </row>
    <row r="324" spans="1:13" x14ac:dyDescent="0.2">
      <c r="A324" s="27"/>
      <c r="B324" s="27"/>
      <c r="C324" s="16"/>
      <c r="D324" s="16"/>
      <c r="E324" s="54">
        <v>4</v>
      </c>
      <c r="F324" s="54" t="s">
        <v>349</v>
      </c>
      <c r="G324" s="54"/>
      <c r="H324" s="54"/>
      <c r="I324" s="54"/>
      <c r="J324" s="55">
        <v>1400000</v>
      </c>
      <c r="K324" s="56">
        <v>0</v>
      </c>
      <c r="L324" s="55">
        <v>0</v>
      </c>
      <c r="M324" s="87">
        <v>0</v>
      </c>
    </row>
    <row r="325" spans="1:13" x14ac:dyDescent="0.2">
      <c r="A325" s="27"/>
      <c r="B325" s="27"/>
      <c r="C325" s="16"/>
      <c r="D325" s="16"/>
      <c r="E325" s="54">
        <v>45</v>
      </c>
      <c r="F325" s="54" t="s">
        <v>431</v>
      </c>
      <c r="G325" s="54"/>
      <c r="H325" s="54"/>
      <c r="I325" s="54"/>
      <c r="J325" s="55">
        <v>1400000</v>
      </c>
      <c r="K325" s="56">
        <v>0</v>
      </c>
      <c r="L325" s="55">
        <v>0</v>
      </c>
      <c r="M325" s="87">
        <v>0</v>
      </c>
    </row>
    <row r="326" spans="1:13" x14ac:dyDescent="0.2">
      <c r="A326" s="27"/>
      <c r="B326" s="27"/>
      <c r="C326" s="16"/>
      <c r="D326" s="16"/>
      <c r="E326" s="16">
        <v>451</v>
      </c>
      <c r="F326" s="16" t="s">
        <v>441</v>
      </c>
      <c r="G326" s="16"/>
      <c r="H326" s="16"/>
      <c r="I326" s="16"/>
      <c r="J326" s="25">
        <v>1400000</v>
      </c>
      <c r="K326" s="28">
        <v>0</v>
      </c>
      <c r="L326" s="25">
        <v>0</v>
      </c>
      <c r="M326" s="90">
        <v>0</v>
      </c>
    </row>
    <row r="327" spans="1:13" s="64" customFormat="1" x14ac:dyDescent="0.2">
      <c r="A327" s="27"/>
      <c r="B327" s="27"/>
      <c r="C327" s="16"/>
      <c r="D327" s="16"/>
      <c r="E327" s="16">
        <v>4511</v>
      </c>
      <c r="F327" s="16" t="s">
        <v>432</v>
      </c>
      <c r="G327" s="16"/>
      <c r="H327" s="16"/>
      <c r="I327" s="16"/>
      <c r="J327" s="25"/>
      <c r="K327" s="28"/>
      <c r="L327" s="25">
        <v>0</v>
      </c>
      <c r="M327" s="90"/>
    </row>
    <row r="328" spans="1:13" x14ac:dyDescent="0.2">
      <c r="A328" s="67" t="s">
        <v>276</v>
      </c>
      <c r="B328" s="67" t="s">
        <v>498</v>
      </c>
      <c r="C328" s="68">
        <v>1005</v>
      </c>
      <c r="D328" s="68" t="s">
        <v>442</v>
      </c>
      <c r="E328" s="67" t="s">
        <v>502</v>
      </c>
      <c r="F328" s="68" t="s">
        <v>443</v>
      </c>
      <c r="G328" s="68"/>
      <c r="H328" s="68"/>
      <c r="I328" s="68"/>
      <c r="J328" s="68"/>
      <c r="K328" s="68"/>
      <c r="L328" s="69"/>
      <c r="M328" s="88"/>
    </row>
    <row r="329" spans="1:13" x14ac:dyDescent="0.2">
      <c r="A329" s="67"/>
      <c r="B329" s="67"/>
      <c r="C329" s="68"/>
      <c r="D329" s="68"/>
      <c r="E329" s="68"/>
      <c r="F329" s="68" t="s">
        <v>444</v>
      </c>
      <c r="G329" s="68"/>
      <c r="H329" s="68"/>
      <c r="I329" s="68"/>
      <c r="J329" s="68">
        <v>0</v>
      </c>
      <c r="K329" s="68">
        <v>0</v>
      </c>
      <c r="L329" s="69">
        <v>0</v>
      </c>
      <c r="M329" s="88"/>
    </row>
    <row r="330" spans="1:13" s="64" customFormat="1" x14ac:dyDescent="0.2">
      <c r="A330" s="27"/>
      <c r="B330" s="27"/>
      <c r="C330" s="16"/>
      <c r="D330" s="16"/>
      <c r="E330" s="16"/>
      <c r="F330" s="49"/>
      <c r="G330" s="16"/>
      <c r="H330" s="16"/>
      <c r="I330" s="16"/>
      <c r="J330" s="16"/>
      <c r="K330" s="16"/>
      <c r="L330" s="25"/>
      <c r="M330" s="90"/>
    </row>
    <row r="331" spans="1:13" x14ac:dyDescent="0.2">
      <c r="A331" s="51"/>
      <c r="B331" s="51"/>
      <c r="C331" s="52"/>
      <c r="D331" s="52">
        <v>4</v>
      </c>
      <c r="E331" s="52"/>
      <c r="F331" s="52" t="s">
        <v>331</v>
      </c>
      <c r="G331" s="52"/>
      <c r="H331" s="52"/>
      <c r="I331" s="52"/>
      <c r="J331" s="52"/>
      <c r="K331" s="52"/>
      <c r="L331" s="53">
        <v>0</v>
      </c>
      <c r="M331" s="86">
        <v>0</v>
      </c>
    </row>
    <row r="332" spans="1:13" x14ac:dyDescent="0.2">
      <c r="A332" s="27"/>
      <c r="B332" s="27"/>
      <c r="C332" s="16"/>
      <c r="D332" s="16"/>
      <c r="E332" s="54">
        <v>4</v>
      </c>
      <c r="F332" s="54" t="s">
        <v>349</v>
      </c>
      <c r="G332" s="54"/>
      <c r="H332" s="54"/>
      <c r="I332" s="54"/>
      <c r="J332" s="54">
        <v>0</v>
      </c>
      <c r="K332" s="54">
        <v>0</v>
      </c>
      <c r="L332" s="55">
        <v>0</v>
      </c>
      <c r="M332" s="87">
        <v>0</v>
      </c>
    </row>
    <row r="333" spans="1:13" x14ac:dyDescent="0.2">
      <c r="A333" s="27"/>
      <c r="B333" s="27"/>
      <c r="C333" s="16"/>
      <c r="D333" s="16"/>
      <c r="E333" s="54">
        <v>45</v>
      </c>
      <c r="F333" s="54" t="s">
        <v>431</v>
      </c>
      <c r="G333" s="54"/>
      <c r="H333" s="54"/>
      <c r="I333" s="54"/>
      <c r="J333" s="54">
        <v>0</v>
      </c>
      <c r="K333" s="54">
        <v>0</v>
      </c>
      <c r="L333" s="55">
        <v>0</v>
      </c>
      <c r="M333" s="87">
        <v>0</v>
      </c>
    </row>
    <row r="334" spans="1:13" x14ac:dyDescent="0.2">
      <c r="A334" s="27"/>
      <c r="B334" s="27"/>
      <c r="C334" s="16"/>
      <c r="D334" s="16"/>
      <c r="E334" s="16">
        <v>451</v>
      </c>
      <c r="F334" s="16" t="s">
        <v>441</v>
      </c>
      <c r="G334" s="16"/>
      <c r="H334" s="16"/>
      <c r="I334" s="16"/>
      <c r="J334" s="16">
        <v>0</v>
      </c>
      <c r="K334" s="16">
        <v>0</v>
      </c>
      <c r="L334" s="25">
        <v>0</v>
      </c>
      <c r="M334" s="90">
        <v>0</v>
      </c>
    </row>
    <row r="335" spans="1:13" s="64" customFormat="1" x14ac:dyDescent="0.2">
      <c r="A335" s="27"/>
      <c r="B335" s="27"/>
      <c r="C335" s="16"/>
      <c r="D335" s="16"/>
      <c r="E335" s="16">
        <v>4511</v>
      </c>
      <c r="F335" s="16" t="s">
        <v>432</v>
      </c>
      <c r="G335" s="16"/>
      <c r="H335" s="16"/>
      <c r="I335" s="16"/>
      <c r="J335" s="16"/>
      <c r="K335" s="16"/>
      <c r="L335" s="25">
        <v>0</v>
      </c>
      <c r="M335" s="90">
        <v>0</v>
      </c>
    </row>
    <row r="336" spans="1:13" x14ac:dyDescent="0.2">
      <c r="A336" s="67" t="s">
        <v>276</v>
      </c>
      <c r="B336" s="67" t="s">
        <v>498</v>
      </c>
      <c r="C336" s="68">
        <v>1005</v>
      </c>
      <c r="D336" s="68" t="s">
        <v>445</v>
      </c>
      <c r="E336" s="67" t="s">
        <v>502</v>
      </c>
      <c r="F336" s="68" t="s">
        <v>446</v>
      </c>
      <c r="G336" s="68"/>
      <c r="H336" s="68"/>
      <c r="I336" s="68"/>
      <c r="J336" s="69">
        <v>900000</v>
      </c>
      <c r="K336" s="69">
        <v>900000</v>
      </c>
      <c r="L336" s="69">
        <v>0</v>
      </c>
      <c r="M336" s="88">
        <v>0</v>
      </c>
    </row>
    <row r="337" spans="1:13" s="64" customFormat="1" x14ac:dyDescent="0.2">
      <c r="A337" s="48"/>
      <c r="B337" s="48"/>
      <c r="C337" s="49"/>
      <c r="D337" s="49"/>
      <c r="E337" s="48"/>
      <c r="F337" s="49"/>
      <c r="G337" s="49"/>
      <c r="H337" s="49"/>
      <c r="I337" s="49"/>
      <c r="J337" s="50"/>
      <c r="K337" s="50"/>
      <c r="L337" s="50"/>
      <c r="M337" s="91">
        <v>0</v>
      </c>
    </row>
    <row r="338" spans="1:13" x14ac:dyDescent="0.2">
      <c r="A338" s="51"/>
      <c r="B338" s="51"/>
      <c r="C338" s="52"/>
      <c r="D338" s="52">
        <v>1</v>
      </c>
      <c r="E338" s="52"/>
      <c r="F338" s="52" t="s">
        <v>330</v>
      </c>
      <c r="G338" s="52"/>
      <c r="H338" s="52"/>
      <c r="I338" s="52"/>
      <c r="J338" s="52"/>
      <c r="K338" s="52"/>
      <c r="L338" s="53"/>
      <c r="M338" s="86"/>
    </row>
    <row r="339" spans="1:13" x14ac:dyDescent="0.2">
      <c r="A339" s="51"/>
      <c r="B339" s="51"/>
      <c r="C339" s="52"/>
      <c r="D339" s="52">
        <v>3</v>
      </c>
      <c r="E339" s="52"/>
      <c r="F339" s="52" t="s">
        <v>418</v>
      </c>
      <c r="G339" s="52"/>
      <c r="H339" s="52"/>
      <c r="I339" s="52"/>
      <c r="J339" s="52"/>
      <c r="K339" s="52"/>
      <c r="L339" s="53"/>
      <c r="M339" s="86"/>
    </row>
    <row r="340" spans="1:13" x14ac:dyDescent="0.2">
      <c r="A340" s="51"/>
      <c r="B340" s="51"/>
      <c r="C340" s="52"/>
      <c r="D340" s="52">
        <v>4</v>
      </c>
      <c r="E340" s="52"/>
      <c r="F340" s="52" t="s">
        <v>331</v>
      </c>
      <c r="G340" s="52"/>
      <c r="H340" s="52"/>
      <c r="I340" s="52"/>
      <c r="J340" s="53">
        <v>900000</v>
      </c>
      <c r="K340" s="53">
        <v>900000</v>
      </c>
      <c r="L340" s="53">
        <v>0</v>
      </c>
      <c r="M340" s="86">
        <v>0</v>
      </c>
    </row>
    <row r="341" spans="1:13" x14ac:dyDescent="0.2">
      <c r="A341" s="27"/>
      <c r="B341" s="27"/>
      <c r="C341" s="16"/>
      <c r="D341" s="16"/>
      <c r="E341" s="54">
        <v>4</v>
      </c>
      <c r="F341" s="54" t="s">
        <v>368</v>
      </c>
      <c r="G341" s="54"/>
      <c r="H341" s="54"/>
      <c r="I341" s="54"/>
      <c r="J341" s="55">
        <v>900000</v>
      </c>
      <c r="K341" s="55">
        <v>900000</v>
      </c>
      <c r="L341" s="55">
        <v>0</v>
      </c>
      <c r="M341" s="87">
        <v>0</v>
      </c>
    </row>
    <row r="342" spans="1:13" x14ac:dyDescent="0.2">
      <c r="A342" s="27"/>
      <c r="B342" s="27"/>
      <c r="C342" s="16"/>
      <c r="D342" s="16"/>
      <c r="E342" s="54">
        <v>42</v>
      </c>
      <c r="F342" s="54" t="s">
        <v>369</v>
      </c>
      <c r="G342" s="54"/>
      <c r="H342" s="54"/>
      <c r="I342" s="54"/>
      <c r="J342" s="55">
        <v>900000</v>
      </c>
      <c r="K342" s="55">
        <v>900000</v>
      </c>
      <c r="L342" s="55">
        <v>0</v>
      </c>
      <c r="M342" s="87">
        <v>0</v>
      </c>
    </row>
    <row r="343" spans="1:13" x14ac:dyDescent="0.2">
      <c r="A343" s="27"/>
      <c r="B343" s="27"/>
      <c r="C343" s="16"/>
      <c r="D343" s="16"/>
      <c r="E343" s="16">
        <v>421</v>
      </c>
      <c r="F343" s="16" t="s">
        <v>370</v>
      </c>
      <c r="G343" s="16"/>
      <c r="H343" s="16"/>
      <c r="I343" s="16"/>
      <c r="J343" s="25">
        <v>900000</v>
      </c>
      <c r="K343" s="25">
        <v>900000</v>
      </c>
      <c r="L343" s="25">
        <v>0</v>
      </c>
      <c r="M343" s="90">
        <v>0</v>
      </c>
    </row>
    <row r="344" spans="1:13" s="64" customFormat="1" x14ac:dyDescent="0.2">
      <c r="A344" s="27"/>
      <c r="B344" s="27"/>
      <c r="C344" s="16"/>
      <c r="D344" s="16"/>
      <c r="E344" s="16">
        <v>4214</v>
      </c>
      <c r="F344" s="16" t="s">
        <v>523</v>
      </c>
      <c r="G344" s="16"/>
      <c r="H344" s="16"/>
      <c r="I344" s="16"/>
      <c r="J344" s="25"/>
      <c r="K344" s="25"/>
      <c r="L344" s="25">
        <v>0</v>
      </c>
      <c r="M344" s="90"/>
    </row>
    <row r="345" spans="1:13" x14ac:dyDescent="0.2">
      <c r="A345" s="27"/>
      <c r="B345" s="27"/>
      <c r="C345" s="16"/>
      <c r="D345" s="16"/>
      <c r="E345" s="16">
        <v>422</v>
      </c>
      <c r="F345" s="16" t="s">
        <v>351</v>
      </c>
      <c r="G345" s="16"/>
      <c r="H345" s="16"/>
      <c r="I345" s="16"/>
      <c r="J345" s="16"/>
      <c r="K345" s="16"/>
      <c r="L345" s="25">
        <v>0</v>
      </c>
      <c r="M345" s="90"/>
    </row>
    <row r="346" spans="1:13" s="64" customFormat="1" x14ac:dyDescent="0.2">
      <c r="A346" s="27"/>
      <c r="B346" s="27"/>
      <c r="C346" s="16"/>
      <c r="D346" s="16"/>
      <c r="E346" s="16">
        <v>4227</v>
      </c>
      <c r="F346" s="16" t="s">
        <v>538</v>
      </c>
      <c r="G346" s="16"/>
      <c r="H346" s="16"/>
      <c r="I346" s="16"/>
      <c r="J346" s="16"/>
      <c r="K346" s="16"/>
      <c r="L346" s="25">
        <v>0</v>
      </c>
      <c r="M346" s="90"/>
    </row>
    <row r="347" spans="1:13" x14ac:dyDescent="0.2">
      <c r="A347" s="67" t="s">
        <v>276</v>
      </c>
      <c r="B347" s="67" t="s">
        <v>498</v>
      </c>
      <c r="C347" s="68">
        <v>1005</v>
      </c>
      <c r="D347" s="68" t="s">
        <v>447</v>
      </c>
      <c r="E347" s="67" t="s">
        <v>502</v>
      </c>
      <c r="F347" s="68" t="s">
        <v>448</v>
      </c>
      <c r="G347" s="68"/>
      <c r="H347" s="68"/>
      <c r="I347" s="68"/>
      <c r="J347" s="68">
        <v>0</v>
      </c>
      <c r="K347" s="68">
        <v>0</v>
      </c>
      <c r="L347" s="69">
        <v>0</v>
      </c>
      <c r="M347" s="88">
        <v>0</v>
      </c>
    </row>
    <row r="348" spans="1:13" s="64" customFormat="1" x14ac:dyDescent="0.2">
      <c r="A348" s="48"/>
      <c r="B348" s="48"/>
      <c r="C348" s="49"/>
      <c r="D348" s="49"/>
      <c r="E348" s="49"/>
      <c r="F348" s="49"/>
      <c r="G348" s="49"/>
      <c r="H348" s="49"/>
      <c r="I348" s="49"/>
      <c r="J348" s="49"/>
      <c r="K348" s="49"/>
      <c r="L348" s="50"/>
      <c r="M348" s="91"/>
    </row>
    <row r="349" spans="1:13" x14ac:dyDescent="0.2">
      <c r="A349" s="51"/>
      <c r="B349" s="51"/>
      <c r="C349" s="52"/>
      <c r="D349" s="52">
        <v>1</v>
      </c>
      <c r="E349" s="52"/>
      <c r="F349" s="52" t="s">
        <v>330</v>
      </c>
      <c r="G349" s="52"/>
      <c r="H349" s="52"/>
      <c r="I349" s="52"/>
      <c r="J349" s="52"/>
      <c r="K349" s="52"/>
      <c r="L349" s="53"/>
      <c r="M349" s="86"/>
    </row>
    <row r="350" spans="1:13" x14ac:dyDescent="0.2">
      <c r="A350" s="51"/>
      <c r="B350" s="51"/>
      <c r="C350" s="52"/>
      <c r="D350" s="52">
        <v>4</v>
      </c>
      <c r="E350" s="52"/>
      <c r="F350" s="52" t="s">
        <v>331</v>
      </c>
      <c r="G350" s="52"/>
      <c r="H350" s="52"/>
      <c r="I350" s="52"/>
      <c r="J350" s="52"/>
      <c r="K350" s="52"/>
      <c r="L350" s="53"/>
      <c r="M350" s="86">
        <v>0</v>
      </c>
    </row>
    <row r="351" spans="1:13" x14ac:dyDescent="0.2">
      <c r="A351" s="27"/>
      <c r="B351" s="27"/>
      <c r="C351" s="16"/>
      <c r="D351" s="16"/>
      <c r="E351" s="54">
        <v>4</v>
      </c>
      <c r="F351" s="54" t="s">
        <v>368</v>
      </c>
      <c r="G351" s="54"/>
      <c r="H351" s="54"/>
      <c r="I351" s="54"/>
      <c r="J351" s="54">
        <v>0</v>
      </c>
      <c r="K351" s="54">
        <v>0</v>
      </c>
      <c r="L351" s="55">
        <v>0</v>
      </c>
      <c r="M351" s="87">
        <v>0</v>
      </c>
    </row>
    <row r="352" spans="1:13" x14ac:dyDescent="0.2">
      <c r="A352" s="27"/>
      <c r="B352" s="27"/>
      <c r="C352" s="16"/>
      <c r="D352" s="16"/>
      <c r="E352" s="54">
        <v>42</v>
      </c>
      <c r="F352" s="54" t="s">
        <v>369</v>
      </c>
      <c r="G352" s="54"/>
      <c r="H352" s="54"/>
      <c r="I352" s="54"/>
      <c r="J352" s="54">
        <v>0</v>
      </c>
      <c r="K352" s="54">
        <v>0</v>
      </c>
      <c r="L352" s="55">
        <v>0</v>
      </c>
      <c r="M352" s="87">
        <v>0</v>
      </c>
    </row>
    <row r="353" spans="1:13" x14ac:dyDescent="0.2">
      <c r="A353" s="27"/>
      <c r="B353" s="27"/>
      <c r="C353" s="16"/>
      <c r="D353" s="16"/>
      <c r="E353" s="16">
        <v>421</v>
      </c>
      <c r="F353" s="16" t="s">
        <v>370</v>
      </c>
      <c r="G353" s="16"/>
      <c r="H353" s="16"/>
      <c r="I353" s="16"/>
      <c r="J353" s="16">
        <v>0</v>
      </c>
      <c r="K353" s="16">
        <v>0</v>
      </c>
      <c r="L353" s="25">
        <v>0</v>
      </c>
      <c r="M353" s="90">
        <v>0</v>
      </c>
    </row>
    <row r="354" spans="1:13" s="64" customFormat="1" x14ac:dyDescent="0.2">
      <c r="A354" s="27"/>
      <c r="B354" s="27"/>
      <c r="C354" s="16"/>
      <c r="D354" s="16"/>
      <c r="E354" s="16">
        <v>4213</v>
      </c>
      <c r="F354" s="16" t="s">
        <v>536</v>
      </c>
      <c r="G354" s="16"/>
      <c r="H354" s="16"/>
      <c r="I354" s="16"/>
      <c r="J354" s="16"/>
      <c r="K354" s="16"/>
      <c r="L354" s="25">
        <v>0</v>
      </c>
      <c r="M354" s="90"/>
    </row>
    <row r="355" spans="1:13" x14ac:dyDescent="0.2">
      <c r="A355" s="67" t="s">
        <v>276</v>
      </c>
      <c r="B355" s="67" t="s">
        <v>498</v>
      </c>
      <c r="C355" s="68">
        <v>1005</v>
      </c>
      <c r="D355" s="68" t="s">
        <v>449</v>
      </c>
      <c r="E355" s="67" t="s">
        <v>539</v>
      </c>
      <c r="F355" s="68" t="s">
        <v>450</v>
      </c>
      <c r="G355" s="68"/>
      <c r="H355" s="68"/>
      <c r="I355" s="68"/>
      <c r="J355" s="68">
        <v>0</v>
      </c>
      <c r="K355" s="68">
        <v>0</v>
      </c>
      <c r="L355" s="69">
        <v>0</v>
      </c>
      <c r="M355" s="88">
        <v>0</v>
      </c>
    </row>
    <row r="356" spans="1:13" s="64" customFormat="1" x14ac:dyDescent="0.2">
      <c r="A356" s="48"/>
      <c r="B356" s="48"/>
      <c r="C356" s="49"/>
      <c r="D356" s="49"/>
      <c r="E356" s="49"/>
      <c r="F356" s="49"/>
      <c r="G356" s="49"/>
      <c r="H356" s="49"/>
      <c r="I356" s="49"/>
      <c r="J356" s="49"/>
      <c r="K356" s="49"/>
      <c r="L356" s="50"/>
      <c r="M356" s="91"/>
    </row>
    <row r="357" spans="1:13" x14ac:dyDescent="0.2">
      <c r="A357" s="51"/>
      <c r="B357" s="51"/>
      <c r="C357" s="52"/>
      <c r="D357" s="52">
        <v>4</v>
      </c>
      <c r="E357" s="52"/>
      <c r="F357" s="52" t="s">
        <v>331</v>
      </c>
      <c r="G357" s="52"/>
      <c r="H357" s="52"/>
      <c r="I357" s="52"/>
      <c r="J357" s="52"/>
      <c r="K357" s="52"/>
      <c r="L357" s="53"/>
      <c r="M357" s="86">
        <v>0</v>
      </c>
    </row>
    <row r="358" spans="1:13" x14ac:dyDescent="0.2">
      <c r="A358" s="27"/>
      <c r="B358" s="27"/>
      <c r="C358" s="16"/>
      <c r="D358" s="16"/>
      <c r="E358" s="54">
        <v>4</v>
      </c>
      <c r="F358" s="54" t="s">
        <v>368</v>
      </c>
      <c r="G358" s="54"/>
      <c r="H358" s="54"/>
      <c r="I358" s="54"/>
      <c r="J358" s="54">
        <v>0</v>
      </c>
      <c r="K358" s="54">
        <v>0</v>
      </c>
      <c r="L358" s="55">
        <v>0</v>
      </c>
      <c r="M358" s="87">
        <v>0</v>
      </c>
    </row>
    <row r="359" spans="1:13" x14ac:dyDescent="0.2">
      <c r="A359" s="27"/>
      <c r="B359" s="27"/>
      <c r="C359" s="16"/>
      <c r="D359" s="16"/>
      <c r="E359" s="54">
        <v>42</v>
      </c>
      <c r="F359" s="54" t="s">
        <v>369</v>
      </c>
      <c r="G359" s="54"/>
      <c r="H359" s="54"/>
      <c r="I359" s="54"/>
      <c r="J359" s="54">
        <v>0</v>
      </c>
      <c r="K359" s="54">
        <v>0</v>
      </c>
      <c r="L359" s="55">
        <v>0</v>
      </c>
      <c r="M359" s="87">
        <v>0</v>
      </c>
    </row>
    <row r="360" spans="1:13" x14ac:dyDescent="0.2">
      <c r="A360" s="27"/>
      <c r="B360" s="27"/>
      <c r="C360" s="16"/>
      <c r="D360" s="16"/>
      <c r="E360" s="16">
        <v>421</v>
      </c>
      <c r="F360" s="16" t="s">
        <v>370</v>
      </c>
      <c r="G360" s="16"/>
      <c r="H360" s="16"/>
      <c r="I360" s="16"/>
      <c r="J360" s="16">
        <v>0</v>
      </c>
      <c r="K360" s="16">
        <v>0</v>
      </c>
      <c r="L360" s="25">
        <v>0</v>
      </c>
      <c r="M360" s="90">
        <v>0</v>
      </c>
    </row>
    <row r="361" spans="1:13" s="64" customFormat="1" x14ac:dyDescent="0.2">
      <c r="A361" s="27"/>
      <c r="B361" s="27"/>
      <c r="C361" s="16"/>
      <c r="D361" s="16"/>
      <c r="E361" s="16">
        <v>4214</v>
      </c>
      <c r="F361" s="16" t="s">
        <v>523</v>
      </c>
      <c r="G361" s="16"/>
      <c r="H361" s="16"/>
      <c r="I361" s="16"/>
      <c r="J361" s="16"/>
      <c r="K361" s="16"/>
      <c r="L361" s="25">
        <v>0</v>
      </c>
      <c r="M361" s="90"/>
    </row>
    <row r="362" spans="1:13" x14ac:dyDescent="0.2">
      <c r="A362" s="67" t="s">
        <v>276</v>
      </c>
      <c r="B362" s="67" t="s">
        <v>498</v>
      </c>
      <c r="C362" s="68">
        <v>1005</v>
      </c>
      <c r="D362" s="68" t="s">
        <v>451</v>
      </c>
      <c r="E362" s="67" t="s">
        <v>531</v>
      </c>
      <c r="F362" s="68" t="s">
        <v>452</v>
      </c>
      <c r="G362" s="68"/>
      <c r="H362" s="68"/>
      <c r="I362" s="68"/>
      <c r="J362" s="68"/>
      <c r="K362" s="68"/>
      <c r="L362" s="69"/>
      <c r="M362" s="88"/>
    </row>
    <row r="363" spans="1:13" x14ac:dyDescent="0.2">
      <c r="A363" s="67"/>
      <c r="B363" s="67"/>
      <c r="C363" s="68"/>
      <c r="D363" s="68"/>
      <c r="E363" s="68"/>
      <c r="F363" s="68" t="s">
        <v>453</v>
      </c>
      <c r="G363" s="68"/>
      <c r="H363" s="68"/>
      <c r="I363" s="68"/>
      <c r="J363" s="69">
        <v>300000</v>
      </c>
      <c r="K363" s="69">
        <v>300000</v>
      </c>
      <c r="L363" s="69">
        <v>0</v>
      </c>
      <c r="M363" s="88">
        <v>0</v>
      </c>
    </row>
    <row r="364" spans="1:13" s="64" customFormat="1" x14ac:dyDescent="0.2">
      <c r="A364" s="27"/>
      <c r="B364" s="27"/>
      <c r="C364" s="16"/>
      <c r="D364" s="16"/>
      <c r="E364" s="16"/>
      <c r="F364" s="49"/>
      <c r="G364" s="16"/>
      <c r="H364" s="16"/>
      <c r="I364" s="16"/>
      <c r="J364" s="25"/>
      <c r="K364" s="25"/>
      <c r="L364" s="25"/>
      <c r="M364" s="90"/>
    </row>
    <row r="365" spans="1:13" x14ac:dyDescent="0.2">
      <c r="A365" s="51"/>
      <c r="B365" s="51"/>
      <c r="C365" s="52"/>
      <c r="D365" s="52">
        <v>1</v>
      </c>
      <c r="E365" s="52"/>
      <c r="F365" s="52" t="s">
        <v>330</v>
      </c>
      <c r="G365" s="52"/>
      <c r="H365" s="52"/>
      <c r="I365" s="52"/>
      <c r="J365" s="52"/>
      <c r="K365" s="52"/>
      <c r="L365" s="53"/>
      <c r="M365" s="86"/>
    </row>
    <row r="366" spans="1:13" x14ac:dyDescent="0.2">
      <c r="A366" s="51"/>
      <c r="B366" s="51"/>
      <c r="C366" s="52"/>
      <c r="D366" s="52">
        <v>4</v>
      </c>
      <c r="E366" s="52"/>
      <c r="F366" s="52" t="s">
        <v>331</v>
      </c>
      <c r="G366" s="52"/>
      <c r="H366" s="52"/>
      <c r="I366" s="52"/>
      <c r="J366" s="53">
        <v>300000</v>
      </c>
      <c r="K366" s="53">
        <v>300000</v>
      </c>
      <c r="L366" s="53">
        <v>0</v>
      </c>
      <c r="M366" s="86">
        <v>0</v>
      </c>
    </row>
    <row r="367" spans="1:13" x14ac:dyDescent="0.2">
      <c r="A367" s="27"/>
      <c r="B367" s="27"/>
      <c r="C367" s="16"/>
      <c r="D367" s="16"/>
      <c r="E367" s="54">
        <v>4</v>
      </c>
      <c r="F367" s="54" t="s">
        <v>368</v>
      </c>
      <c r="G367" s="54"/>
      <c r="H367" s="54"/>
      <c r="I367" s="54"/>
      <c r="J367" s="55">
        <v>300000</v>
      </c>
      <c r="K367" s="55">
        <v>300000</v>
      </c>
      <c r="L367" s="55">
        <v>0</v>
      </c>
      <c r="M367" s="87">
        <v>0</v>
      </c>
    </row>
    <row r="368" spans="1:13" x14ac:dyDescent="0.2">
      <c r="A368" s="27"/>
      <c r="B368" s="27"/>
      <c r="C368" s="16"/>
      <c r="D368" s="16"/>
      <c r="E368" s="54">
        <v>42</v>
      </c>
      <c r="F368" s="54" t="s">
        <v>369</v>
      </c>
      <c r="G368" s="54"/>
      <c r="H368" s="54"/>
      <c r="I368" s="54"/>
      <c r="J368" s="55">
        <v>300000</v>
      </c>
      <c r="K368" s="55">
        <v>300000</v>
      </c>
      <c r="L368" s="55">
        <v>0</v>
      </c>
      <c r="M368" s="87">
        <v>0</v>
      </c>
    </row>
    <row r="369" spans="1:13" x14ac:dyDescent="0.2">
      <c r="A369" s="27"/>
      <c r="B369" s="27"/>
      <c r="C369" s="16"/>
      <c r="D369" s="16"/>
      <c r="E369" s="16">
        <v>421</v>
      </c>
      <c r="F369" s="16" t="s">
        <v>370</v>
      </c>
      <c r="G369" s="16"/>
      <c r="H369" s="16"/>
      <c r="I369" s="16"/>
      <c r="J369" s="25">
        <v>300000</v>
      </c>
      <c r="K369" s="25">
        <v>300000</v>
      </c>
      <c r="L369" s="25">
        <v>0</v>
      </c>
      <c r="M369" s="90">
        <v>0</v>
      </c>
    </row>
    <row r="370" spans="1:13" s="64" customFormat="1" x14ac:dyDescent="0.2">
      <c r="A370" s="27"/>
      <c r="B370" s="27"/>
      <c r="C370" s="16"/>
      <c r="D370" s="16"/>
      <c r="E370" s="16">
        <v>4214</v>
      </c>
      <c r="F370" s="16" t="s">
        <v>523</v>
      </c>
      <c r="G370" s="16"/>
      <c r="H370" s="16"/>
      <c r="I370" s="16"/>
      <c r="J370" s="25"/>
      <c r="K370" s="25"/>
      <c r="L370" s="25">
        <v>0</v>
      </c>
      <c r="M370" s="90"/>
    </row>
    <row r="371" spans="1:13" x14ac:dyDescent="0.2">
      <c r="A371" s="39" t="s">
        <v>276</v>
      </c>
      <c r="B371" s="39" t="s">
        <v>499</v>
      </c>
      <c r="C371" s="40"/>
      <c r="D371" s="40"/>
      <c r="E371" s="40" t="s">
        <v>454</v>
      </c>
      <c r="F371" s="40"/>
      <c r="G371" s="40"/>
      <c r="H371" s="40"/>
      <c r="I371" s="40"/>
      <c r="J371" s="41">
        <v>1737500</v>
      </c>
      <c r="K371" s="41">
        <v>1737500</v>
      </c>
      <c r="L371" s="41">
        <v>126915.96</v>
      </c>
      <c r="M371" s="95">
        <f>SUM(L371/K371)</f>
        <v>7.3045156834532374E-2</v>
      </c>
    </row>
    <row r="372" spans="1:13" x14ac:dyDescent="0.2">
      <c r="A372" s="27"/>
      <c r="B372" s="27"/>
      <c r="C372" s="16"/>
      <c r="D372" s="16"/>
      <c r="E372" s="16"/>
      <c r="F372" s="16"/>
      <c r="G372" s="16"/>
      <c r="H372" s="16"/>
      <c r="I372" s="16"/>
      <c r="J372" s="16"/>
      <c r="K372" s="16"/>
      <c r="L372" s="25"/>
      <c r="M372" s="90"/>
    </row>
    <row r="373" spans="1:13" x14ac:dyDescent="0.2">
      <c r="A373" s="42" t="s">
        <v>276</v>
      </c>
      <c r="B373" s="42" t="s">
        <v>499</v>
      </c>
      <c r="C373" s="43">
        <v>1006</v>
      </c>
      <c r="D373" s="43"/>
      <c r="E373" s="43" t="s">
        <v>455</v>
      </c>
      <c r="F373" s="43"/>
      <c r="G373" s="43"/>
      <c r="H373" s="43"/>
      <c r="I373" s="43"/>
      <c r="J373" s="44">
        <v>1737500</v>
      </c>
      <c r="K373" s="44">
        <v>1737500</v>
      </c>
      <c r="L373" s="44">
        <v>126915.96</v>
      </c>
      <c r="M373" s="83">
        <f>SUM(L373/K373)</f>
        <v>7.3045156834532374E-2</v>
      </c>
    </row>
    <row r="374" spans="1:13" x14ac:dyDescent="0.2">
      <c r="A374" s="67" t="s">
        <v>276</v>
      </c>
      <c r="B374" s="67" t="s">
        <v>499</v>
      </c>
      <c r="C374" s="68">
        <v>1006</v>
      </c>
      <c r="D374" s="68" t="s">
        <v>456</v>
      </c>
      <c r="E374" s="67" t="s">
        <v>532</v>
      </c>
      <c r="F374" s="68" t="s">
        <v>457</v>
      </c>
      <c r="G374" s="68"/>
      <c r="H374" s="68"/>
      <c r="I374" s="68"/>
      <c r="J374" s="69">
        <v>100000</v>
      </c>
      <c r="K374" s="69">
        <v>100000</v>
      </c>
      <c r="L374" s="69">
        <v>0</v>
      </c>
      <c r="M374" s="88">
        <v>0</v>
      </c>
    </row>
    <row r="375" spans="1:13" x14ac:dyDescent="0.2">
      <c r="A375" s="51"/>
      <c r="B375" s="51"/>
      <c r="C375" s="52"/>
      <c r="D375" s="52">
        <v>6</v>
      </c>
      <c r="E375" s="52"/>
      <c r="F375" s="52" t="s">
        <v>458</v>
      </c>
      <c r="G375" s="52"/>
      <c r="H375" s="52"/>
      <c r="I375" s="52"/>
      <c r="J375" s="53">
        <v>100000</v>
      </c>
      <c r="K375" s="53">
        <v>100000</v>
      </c>
      <c r="L375" s="53">
        <v>0</v>
      </c>
      <c r="M375" s="86">
        <v>0</v>
      </c>
    </row>
    <row r="376" spans="1:13" x14ac:dyDescent="0.2">
      <c r="A376" s="27"/>
      <c r="B376" s="27"/>
      <c r="C376" s="16"/>
      <c r="D376" s="16"/>
      <c r="E376" s="54">
        <v>4</v>
      </c>
      <c r="F376" s="54" t="s">
        <v>349</v>
      </c>
      <c r="G376" s="54"/>
      <c r="H376" s="54"/>
      <c r="I376" s="54"/>
      <c r="J376" s="55">
        <v>100000</v>
      </c>
      <c r="K376" s="55">
        <v>100000</v>
      </c>
      <c r="L376" s="55">
        <v>0</v>
      </c>
      <c r="M376" s="87">
        <v>0</v>
      </c>
    </row>
    <row r="377" spans="1:13" x14ac:dyDescent="0.2">
      <c r="A377" s="27"/>
      <c r="B377" s="27"/>
      <c r="C377" s="16"/>
      <c r="D377" s="16"/>
      <c r="E377" s="54">
        <v>41</v>
      </c>
      <c r="F377" s="54" t="s">
        <v>459</v>
      </c>
      <c r="G377" s="54"/>
      <c r="H377" s="54"/>
      <c r="I377" s="54"/>
      <c r="J377" s="55">
        <v>100000</v>
      </c>
      <c r="K377" s="55">
        <v>100000</v>
      </c>
      <c r="L377" s="55">
        <v>0</v>
      </c>
      <c r="M377" s="87">
        <v>0</v>
      </c>
    </row>
    <row r="378" spans="1:13" x14ac:dyDescent="0.2">
      <c r="A378" s="27"/>
      <c r="B378" s="27"/>
      <c r="C378" s="16"/>
      <c r="D378" s="16"/>
      <c r="E378" s="16">
        <v>411</v>
      </c>
      <c r="F378" s="16" t="s">
        <v>460</v>
      </c>
      <c r="G378" s="16"/>
      <c r="H378" s="16"/>
      <c r="I378" s="16"/>
      <c r="J378" s="25">
        <v>100000</v>
      </c>
      <c r="K378" s="25">
        <v>100000</v>
      </c>
      <c r="L378" s="25">
        <v>0</v>
      </c>
      <c r="M378" s="90">
        <v>0</v>
      </c>
    </row>
    <row r="379" spans="1:13" s="64" customFormat="1" x14ac:dyDescent="0.2">
      <c r="A379" s="27"/>
      <c r="B379" s="27"/>
      <c r="C379" s="16"/>
      <c r="D379" s="16"/>
      <c r="E379" s="16">
        <v>4111</v>
      </c>
      <c r="F379" s="16" t="s">
        <v>460</v>
      </c>
      <c r="G379" s="16"/>
      <c r="H379" s="16"/>
      <c r="I379" s="16"/>
      <c r="J379" s="25"/>
      <c r="K379" s="25"/>
      <c r="L379" s="25"/>
      <c r="M379" s="90"/>
    </row>
    <row r="380" spans="1:13" x14ac:dyDescent="0.2">
      <c r="A380" s="67" t="s">
        <v>276</v>
      </c>
      <c r="B380" s="67" t="s">
        <v>499</v>
      </c>
      <c r="C380" s="68">
        <v>1006</v>
      </c>
      <c r="D380" s="68" t="s">
        <v>461</v>
      </c>
      <c r="E380" s="67" t="s">
        <v>531</v>
      </c>
      <c r="F380" s="68" t="s">
        <v>462</v>
      </c>
      <c r="G380" s="68"/>
      <c r="H380" s="68"/>
      <c r="I380" s="68"/>
      <c r="J380" s="69">
        <v>497500</v>
      </c>
      <c r="K380" s="69">
        <v>497500</v>
      </c>
      <c r="L380" s="69">
        <v>0</v>
      </c>
      <c r="M380" s="88">
        <v>0</v>
      </c>
    </row>
    <row r="381" spans="1:13" x14ac:dyDescent="0.2">
      <c r="A381" s="27"/>
      <c r="B381" s="27"/>
      <c r="C381" s="16"/>
      <c r="D381" s="16"/>
      <c r="E381" s="16"/>
      <c r="F381" s="16" t="s">
        <v>463</v>
      </c>
      <c r="G381" s="16"/>
      <c r="H381" s="16"/>
      <c r="I381" s="16"/>
      <c r="J381" s="16"/>
      <c r="K381" s="16"/>
      <c r="L381" s="25"/>
      <c r="M381" s="90"/>
    </row>
    <row r="382" spans="1:13" s="64" customFormat="1" x14ac:dyDescent="0.2">
      <c r="A382" s="27"/>
      <c r="B382" s="27"/>
      <c r="C382" s="16"/>
      <c r="D382" s="16"/>
      <c r="E382" s="16"/>
      <c r="F382" s="16"/>
      <c r="G382" s="16"/>
      <c r="H382" s="16"/>
      <c r="I382" s="16"/>
      <c r="J382" s="16"/>
      <c r="K382" s="16"/>
      <c r="L382" s="25"/>
      <c r="M382" s="90"/>
    </row>
    <row r="383" spans="1:13" x14ac:dyDescent="0.2">
      <c r="A383" s="51"/>
      <c r="B383" s="51"/>
      <c r="C383" s="52"/>
      <c r="D383" s="52">
        <v>1</v>
      </c>
      <c r="E383" s="52"/>
      <c r="F383" s="52" t="s">
        <v>330</v>
      </c>
      <c r="G383" s="52"/>
      <c r="H383" s="52"/>
      <c r="I383" s="52"/>
      <c r="J383" s="52"/>
      <c r="K383" s="52"/>
      <c r="L383" s="53"/>
      <c r="M383" s="86"/>
    </row>
    <row r="384" spans="1:13" x14ac:dyDescent="0.2">
      <c r="A384" s="51"/>
      <c r="B384" s="51"/>
      <c r="C384" s="52"/>
      <c r="D384" s="52">
        <v>4</v>
      </c>
      <c r="E384" s="52"/>
      <c r="F384" s="52" t="s">
        <v>331</v>
      </c>
      <c r="G384" s="52"/>
      <c r="H384" s="52"/>
      <c r="I384" s="52"/>
      <c r="J384" s="53">
        <v>497500</v>
      </c>
      <c r="K384" s="53">
        <v>497500</v>
      </c>
      <c r="L384" s="53">
        <v>0</v>
      </c>
      <c r="M384" s="86">
        <v>0</v>
      </c>
    </row>
    <row r="385" spans="1:13" x14ac:dyDescent="0.2">
      <c r="A385" s="27"/>
      <c r="B385" s="27"/>
      <c r="C385" s="16"/>
      <c r="D385" s="16"/>
      <c r="E385" s="54">
        <v>4</v>
      </c>
      <c r="F385" s="54" t="s">
        <v>349</v>
      </c>
      <c r="G385" s="54"/>
      <c r="H385" s="54"/>
      <c r="I385" s="54"/>
      <c r="J385" s="55">
        <v>497500</v>
      </c>
      <c r="K385" s="55">
        <v>497500</v>
      </c>
      <c r="L385" s="55">
        <v>0</v>
      </c>
      <c r="M385" s="87">
        <v>0</v>
      </c>
    </row>
    <row r="386" spans="1:13" x14ac:dyDescent="0.2">
      <c r="A386" s="27"/>
      <c r="B386" s="27"/>
      <c r="C386" s="16"/>
      <c r="D386" s="16"/>
      <c r="E386" s="54">
        <v>42</v>
      </c>
      <c r="F386" s="54" t="s">
        <v>464</v>
      </c>
      <c r="G386" s="54"/>
      <c r="H386" s="54"/>
      <c r="I386" s="54"/>
      <c r="J386" s="55">
        <v>497500</v>
      </c>
      <c r="K386" s="55">
        <v>497500</v>
      </c>
      <c r="L386" s="55">
        <v>0</v>
      </c>
      <c r="M386" s="87">
        <v>0</v>
      </c>
    </row>
    <row r="387" spans="1:13" x14ac:dyDescent="0.2">
      <c r="A387" s="27"/>
      <c r="B387" s="27"/>
      <c r="C387" s="16"/>
      <c r="D387" s="16"/>
      <c r="E387" s="16">
        <v>426</v>
      </c>
      <c r="F387" s="16" t="s">
        <v>365</v>
      </c>
      <c r="G387" s="16"/>
      <c r="H387" s="16"/>
      <c r="I387" s="16"/>
      <c r="J387" s="25">
        <v>497500</v>
      </c>
      <c r="K387" s="25">
        <v>497500</v>
      </c>
      <c r="L387" s="25">
        <v>0</v>
      </c>
      <c r="M387" s="90">
        <v>0</v>
      </c>
    </row>
    <row r="388" spans="1:13" s="64" customFormat="1" x14ac:dyDescent="0.2">
      <c r="A388" s="27"/>
      <c r="B388" s="27"/>
      <c r="C388" s="16"/>
      <c r="D388" s="16"/>
      <c r="E388" s="16">
        <v>4264</v>
      </c>
      <c r="F388" s="16" t="s">
        <v>540</v>
      </c>
      <c r="G388" s="16"/>
      <c r="H388" s="16"/>
      <c r="I388" s="16"/>
      <c r="J388" s="25"/>
      <c r="K388" s="25"/>
      <c r="L388" s="25">
        <v>0</v>
      </c>
      <c r="M388" s="90"/>
    </row>
    <row r="389" spans="1:13" x14ac:dyDescent="0.2">
      <c r="A389" s="67" t="s">
        <v>276</v>
      </c>
      <c r="B389" s="67" t="s">
        <v>499</v>
      </c>
      <c r="C389" s="68">
        <v>1006</v>
      </c>
      <c r="D389" s="68" t="s">
        <v>465</v>
      </c>
      <c r="E389" s="67" t="s">
        <v>531</v>
      </c>
      <c r="F389" s="68" t="s">
        <v>466</v>
      </c>
      <c r="G389" s="68"/>
      <c r="H389" s="68"/>
      <c r="I389" s="68"/>
      <c r="J389" s="69">
        <v>1045000</v>
      </c>
      <c r="K389" s="69">
        <v>1045000</v>
      </c>
      <c r="L389" s="25">
        <v>126915.96</v>
      </c>
      <c r="M389" s="88">
        <f t="shared" ref="M389:M394" si="5">SUM(L389/K389)</f>
        <v>0.12145067942583733</v>
      </c>
    </row>
    <row r="390" spans="1:13" x14ac:dyDescent="0.2">
      <c r="A390" s="51"/>
      <c r="B390" s="51"/>
      <c r="C390" s="52"/>
      <c r="D390" s="52">
        <v>4</v>
      </c>
      <c r="E390" s="52"/>
      <c r="F390" s="52" t="s">
        <v>331</v>
      </c>
      <c r="G390" s="52"/>
      <c r="H390" s="52"/>
      <c r="I390" s="52"/>
      <c r="J390" s="53">
        <v>791000</v>
      </c>
      <c r="K390" s="53">
        <v>791000</v>
      </c>
      <c r="L390" s="53">
        <v>0</v>
      </c>
      <c r="M390" s="100">
        <f t="shared" si="5"/>
        <v>0</v>
      </c>
    </row>
    <row r="391" spans="1:13" x14ac:dyDescent="0.2">
      <c r="A391" s="51"/>
      <c r="B391" s="51"/>
      <c r="C391" s="52"/>
      <c r="D391" s="52">
        <v>3</v>
      </c>
      <c r="E391" s="52"/>
      <c r="F391" s="52" t="s">
        <v>418</v>
      </c>
      <c r="G391" s="52"/>
      <c r="H391" s="52"/>
      <c r="I391" s="52"/>
      <c r="J391" s="53">
        <v>254000</v>
      </c>
      <c r="K391" s="53">
        <v>254000</v>
      </c>
      <c r="L391" s="53">
        <v>126915.96</v>
      </c>
      <c r="M391" s="100">
        <f t="shared" si="5"/>
        <v>0.49966913385826772</v>
      </c>
    </row>
    <row r="392" spans="1:13" x14ac:dyDescent="0.2">
      <c r="A392" s="27"/>
      <c r="B392" s="27"/>
      <c r="C392" s="16"/>
      <c r="D392" s="16"/>
      <c r="E392" s="54">
        <v>4</v>
      </c>
      <c r="F392" s="54" t="s">
        <v>349</v>
      </c>
      <c r="G392" s="54"/>
      <c r="H392" s="54"/>
      <c r="I392" s="54"/>
      <c r="J392" s="55">
        <v>1045000</v>
      </c>
      <c r="K392" s="55">
        <v>1045000</v>
      </c>
      <c r="L392" s="55">
        <v>126915.96</v>
      </c>
      <c r="M392" s="101">
        <f t="shared" si="5"/>
        <v>0.12145067942583733</v>
      </c>
    </row>
    <row r="393" spans="1:13" x14ac:dyDescent="0.2">
      <c r="A393" s="27"/>
      <c r="B393" s="27"/>
      <c r="C393" s="16"/>
      <c r="D393" s="16"/>
      <c r="E393" s="54">
        <v>42</v>
      </c>
      <c r="F393" s="54" t="s">
        <v>464</v>
      </c>
      <c r="G393" s="54"/>
      <c r="H393" s="54"/>
      <c r="I393" s="54"/>
      <c r="J393" s="55">
        <v>1045000</v>
      </c>
      <c r="K393" s="55">
        <v>1045000</v>
      </c>
      <c r="L393" s="55">
        <v>126915.96</v>
      </c>
      <c r="M393" s="101">
        <f t="shared" si="5"/>
        <v>0.12145067942583733</v>
      </c>
    </row>
    <row r="394" spans="1:13" x14ac:dyDescent="0.2">
      <c r="A394" s="27"/>
      <c r="B394" s="27"/>
      <c r="C394" s="16"/>
      <c r="D394" s="16"/>
      <c r="E394" s="16">
        <v>426</v>
      </c>
      <c r="F394" s="16" t="s">
        <v>365</v>
      </c>
      <c r="G394" s="16"/>
      <c r="H394" s="16"/>
      <c r="I394" s="16"/>
      <c r="J394" s="25">
        <v>1045000</v>
      </c>
      <c r="K394" s="25">
        <v>1045000</v>
      </c>
      <c r="L394" s="25">
        <v>126915.96</v>
      </c>
      <c r="M394" s="88">
        <f t="shared" si="5"/>
        <v>0.12145067942583733</v>
      </c>
    </row>
    <row r="395" spans="1:13" s="64" customFormat="1" x14ac:dyDescent="0.2">
      <c r="A395" s="27"/>
      <c r="B395" s="27"/>
      <c r="C395" s="16"/>
      <c r="D395" s="16"/>
      <c r="E395" s="16">
        <v>4264</v>
      </c>
      <c r="F395" s="16" t="s">
        <v>540</v>
      </c>
      <c r="G395" s="16"/>
      <c r="H395" s="16"/>
      <c r="I395" s="16"/>
      <c r="J395" s="25"/>
      <c r="K395" s="25"/>
      <c r="L395" s="25">
        <v>126915.96</v>
      </c>
      <c r="M395" s="88"/>
    </row>
    <row r="396" spans="1:13" x14ac:dyDescent="0.2">
      <c r="A396" s="67" t="s">
        <v>276</v>
      </c>
      <c r="B396" s="67" t="s">
        <v>499</v>
      </c>
      <c r="C396" s="68">
        <v>1006</v>
      </c>
      <c r="D396" s="68" t="s">
        <v>467</v>
      </c>
      <c r="E396" s="67" t="s">
        <v>530</v>
      </c>
      <c r="F396" s="68" t="s">
        <v>468</v>
      </c>
      <c r="G396" s="68"/>
      <c r="H396" s="68" t="s">
        <v>469</v>
      </c>
      <c r="I396" s="68"/>
      <c r="J396" s="69">
        <v>5000</v>
      </c>
      <c r="K396" s="69">
        <v>5000</v>
      </c>
      <c r="L396" s="69">
        <v>0</v>
      </c>
      <c r="M396" s="88">
        <f>SUM(L396/K396)</f>
        <v>0</v>
      </c>
    </row>
    <row r="397" spans="1:13" x14ac:dyDescent="0.2">
      <c r="A397" s="51"/>
      <c r="B397" s="51"/>
      <c r="C397" s="52"/>
      <c r="D397" s="52">
        <v>1</v>
      </c>
      <c r="E397" s="52"/>
      <c r="F397" s="52" t="s">
        <v>330</v>
      </c>
      <c r="G397" s="52"/>
      <c r="H397" s="52"/>
      <c r="I397" s="52"/>
      <c r="J397" s="52"/>
      <c r="K397" s="52"/>
      <c r="L397" s="53"/>
      <c r="M397" s="86"/>
    </row>
    <row r="398" spans="1:13" x14ac:dyDescent="0.2">
      <c r="A398" s="51"/>
      <c r="B398" s="51"/>
      <c r="C398" s="52"/>
      <c r="D398" s="52">
        <v>2</v>
      </c>
      <c r="E398" s="52"/>
      <c r="F398" s="52" t="s">
        <v>356</v>
      </c>
      <c r="G398" s="52"/>
      <c r="H398" s="52"/>
      <c r="I398" s="52"/>
      <c r="J398" s="53">
        <v>5000</v>
      </c>
      <c r="K398" s="53">
        <v>5000</v>
      </c>
      <c r="L398" s="53">
        <v>0</v>
      </c>
      <c r="M398" s="86">
        <v>0</v>
      </c>
    </row>
    <row r="399" spans="1:13" x14ac:dyDescent="0.2">
      <c r="A399" s="27"/>
      <c r="B399" s="27"/>
      <c r="C399" s="16"/>
      <c r="D399" s="16"/>
      <c r="E399" s="54">
        <v>4</v>
      </c>
      <c r="F399" s="54" t="s">
        <v>349</v>
      </c>
      <c r="G399" s="54"/>
      <c r="H399" s="54"/>
      <c r="I399" s="54"/>
      <c r="J399" s="55">
        <v>5000</v>
      </c>
      <c r="K399" s="55">
        <v>5000</v>
      </c>
      <c r="L399" s="55">
        <v>0</v>
      </c>
      <c r="M399" s="87">
        <v>0</v>
      </c>
    </row>
    <row r="400" spans="1:13" x14ac:dyDescent="0.2">
      <c r="A400" s="27"/>
      <c r="B400" s="27"/>
      <c r="C400" s="16"/>
      <c r="D400" s="16"/>
      <c r="E400" s="54">
        <v>42</v>
      </c>
      <c r="F400" s="54" t="s">
        <v>464</v>
      </c>
      <c r="G400" s="54"/>
      <c r="H400" s="54"/>
      <c r="I400" s="54"/>
      <c r="J400" s="55">
        <v>5000</v>
      </c>
      <c r="K400" s="55">
        <v>5000</v>
      </c>
      <c r="L400" s="55">
        <v>0</v>
      </c>
      <c r="M400" s="87">
        <v>0</v>
      </c>
    </row>
    <row r="401" spans="1:13" x14ac:dyDescent="0.2">
      <c r="A401" s="27"/>
      <c r="B401" s="27"/>
      <c r="C401" s="16"/>
      <c r="D401" s="16"/>
      <c r="E401" s="16">
        <v>426</v>
      </c>
      <c r="F401" s="16" t="s">
        <v>365</v>
      </c>
      <c r="G401" s="16"/>
      <c r="H401" s="16"/>
      <c r="I401" s="16"/>
      <c r="J401" s="25">
        <v>5000</v>
      </c>
      <c r="K401" s="25">
        <v>5000</v>
      </c>
      <c r="L401" s="25">
        <v>0</v>
      </c>
      <c r="M401" s="90">
        <v>0</v>
      </c>
    </row>
    <row r="402" spans="1:13" s="64" customFormat="1" x14ac:dyDescent="0.2">
      <c r="A402" s="27"/>
      <c r="B402" s="27"/>
      <c r="C402" s="16"/>
      <c r="D402" s="16"/>
      <c r="E402" s="16">
        <v>4264</v>
      </c>
      <c r="F402" s="16" t="s">
        <v>540</v>
      </c>
      <c r="G402" s="16"/>
      <c r="H402" s="16"/>
      <c r="I402" s="16"/>
      <c r="J402" s="25"/>
      <c r="K402" s="25"/>
      <c r="L402" s="25"/>
      <c r="M402" s="90"/>
    </row>
    <row r="403" spans="1:13" x14ac:dyDescent="0.2">
      <c r="A403" s="67" t="s">
        <v>276</v>
      </c>
      <c r="B403" s="67" t="s">
        <v>499</v>
      </c>
      <c r="C403" s="68">
        <v>1006</v>
      </c>
      <c r="D403" s="68" t="s">
        <v>470</v>
      </c>
      <c r="E403" s="67" t="s">
        <v>530</v>
      </c>
      <c r="F403" s="68" t="s">
        <v>471</v>
      </c>
      <c r="G403" s="68"/>
      <c r="H403" s="68"/>
      <c r="I403" s="68"/>
      <c r="J403" s="69">
        <v>80000</v>
      </c>
      <c r="K403" s="69">
        <v>80000</v>
      </c>
      <c r="L403" s="69">
        <v>0</v>
      </c>
      <c r="M403" s="88">
        <v>0</v>
      </c>
    </row>
    <row r="404" spans="1:13" x14ac:dyDescent="0.2">
      <c r="A404" s="51"/>
      <c r="B404" s="51"/>
      <c r="C404" s="52"/>
      <c r="D404" s="52">
        <v>4</v>
      </c>
      <c r="E404" s="52"/>
      <c r="F404" s="52" t="s">
        <v>331</v>
      </c>
      <c r="G404" s="52"/>
      <c r="H404" s="52"/>
      <c r="I404" s="52"/>
      <c r="J404" s="53">
        <v>80000</v>
      </c>
      <c r="K404" s="53">
        <v>80000</v>
      </c>
      <c r="L404" s="53">
        <v>0</v>
      </c>
      <c r="M404" s="86">
        <v>0</v>
      </c>
    </row>
    <row r="405" spans="1:13" x14ac:dyDescent="0.2">
      <c r="A405" s="51"/>
      <c r="B405" s="51"/>
      <c r="C405" s="52"/>
      <c r="D405" s="52">
        <v>2</v>
      </c>
      <c r="E405" s="52"/>
      <c r="F405" s="52" t="s">
        <v>356</v>
      </c>
      <c r="G405" s="52"/>
      <c r="H405" s="52"/>
      <c r="I405" s="52"/>
      <c r="J405" s="52"/>
      <c r="K405" s="52"/>
      <c r="L405" s="53"/>
      <c r="M405" s="86"/>
    </row>
    <row r="406" spans="1:13" x14ac:dyDescent="0.2">
      <c r="A406" s="27"/>
      <c r="B406" s="27"/>
      <c r="C406" s="16"/>
      <c r="D406" s="16"/>
      <c r="E406" s="54">
        <v>4</v>
      </c>
      <c r="F406" s="54" t="s">
        <v>349</v>
      </c>
      <c r="G406" s="54"/>
      <c r="H406" s="54"/>
      <c r="I406" s="54"/>
      <c r="J406" s="55">
        <v>80000</v>
      </c>
      <c r="K406" s="55">
        <v>80000</v>
      </c>
      <c r="L406" s="55">
        <v>0</v>
      </c>
      <c r="M406" s="87">
        <v>0</v>
      </c>
    </row>
    <row r="407" spans="1:13" x14ac:dyDescent="0.2">
      <c r="A407" s="27"/>
      <c r="B407" s="27"/>
      <c r="C407" s="16"/>
      <c r="D407" s="16"/>
      <c r="E407" s="54">
        <v>42</v>
      </c>
      <c r="F407" s="54" t="s">
        <v>464</v>
      </c>
      <c r="G407" s="54"/>
      <c r="H407" s="54"/>
      <c r="I407" s="54"/>
      <c r="J407" s="55">
        <v>80000</v>
      </c>
      <c r="K407" s="55">
        <v>80000</v>
      </c>
      <c r="L407" s="55">
        <v>0</v>
      </c>
      <c r="M407" s="87">
        <v>0</v>
      </c>
    </row>
    <row r="408" spans="1:13" x14ac:dyDescent="0.2">
      <c r="A408" s="27"/>
      <c r="B408" s="27"/>
      <c r="C408" s="16"/>
      <c r="D408" s="16"/>
      <c r="E408" s="16">
        <v>426</v>
      </c>
      <c r="F408" s="16" t="s">
        <v>365</v>
      </c>
      <c r="G408" s="16"/>
      <c r="H408" s="16"/>
      <c r="I408" s="16"/>
      <c r="J408" s="25">
        <v>80000</v>
      </c>
      <c r="K408" s="25">
        <v>80000</v>
      </c>
      <c r="L408" s="25">
        <v>0</v>
      </c>
      <c r="M408" s="90">
        <v>0</v>
      </c>
    </row>
    <row r="409" spans="1:13" s="64" customFormat="1" x14ac:dyDescent="0.2">
      <c r="A409" s="27"/>
      <c r="B409" s="27"/>
      <c r="C409" s="16"/>
      <c r="D409" s="16"/>
      <c r="E409" s="16">
        <v>4264</v>
      </c>
      <c r="F409" s="16" t="s">
        <v>540</v>
      </c>
      <c r="G409" s="16"/>
      <c r="H409" s="16"/>
      <c r="I409" s="16"/>
      <c r="J409" s="25"/>
      <c r="K409" s="25"/>
      <c r="L409" s="25"/>
      <c r="M409" s="90"/>
    </row>
    <row r="410" spans="1:13" x14ac:dyDescent="0.2">
      <c r="A410" s="67" t="s">
        <v>276</v>
      </c>
      <c r="B410" s="67" t="s">
        <v>499</v>
      </c>
      <c r="C410" s="68">
        <v>1006</v>
      </c>
      <c r="D410" s="68" t="s">
        <v>472</v>
      </c>
      <c r="E410" s="67" t="s">
        <v>530</v>
      </c>
      <c r="F410" s="68" t="s">
        <v>473</v>
      </c>
      <c r="G410" s="68"/>
      <c r="H410" s="68"/>
      <c r="I410" s="68"/>
      <c r="J410" s="69">
        <v>10000</v>
      </c>
      <c r="K410" s="69">
        <v>10000</v>
      </c>
      <c r="L410" s="69">
        <v>0</v>
      </c>
      <c r="M410" s="88">
        <v>0</v>
      </c>
    </row>
    <row r="411" spans="1:13" x14ac:dyDescent="0.2">
      <c r="A411" s="51"/>
      <c r="B411" s="51"/>
      <c r="C411" s="52"/>
      <c r="D411" s="52">
        <v>1</v>
      </c>
      <c r="E411" s="52"/>
      <c r="F411" s="52" t="s">
        <v>330</v>
      </c>
      <c r="G411" s="52"/>
      <c r="H411" s="52"/>
      <c r="I411" s="52"/>
      <c r="J411" s="52"/>
      <c r="K411" s="52"/>
      <c r="L411" s="53"/>
      <c r="M411" s="86"/>
    </row>
    <row r="412" spans="1:13" x14ac:dyDescent="0.2">
      <c r="A412" s="51"/>
      <c r="B412" s="51"/>
      <c r="C412" s="52"/>
      <c r="D412" s="52">
        <v>2</v>
      </c>
      <c r="E412" s="52"/>
      <c r="F412" s="52" t="s">
        <v>356</v>
      </c>
      <c r="G412" s="52"/>
      <c r="H412" s="52"/>
      <c r="I412" s="52"/>
      <c r="J412" s="53">
        <v>10000</v>
      </c>
      <c r="K412" s="53">
        <v>10000</v>
      </c>
      <c r="L412" s="53">
        <v>0</v>
      </c>
      <c r="M412" s="86">
        <v>0</v>
      </c>
    </row>
    <row r="413" spans="1:13" x14ac:dyDescent="0.2">
      <c r="A413" s="27"/>
      <c r="B413" s="27"/>
      <c r="C413" s="16"/>
      <c r="D413" s="16"/>
      <c r="E413" s="54">
        <v>3</v>
      </c>
      <c r="F413" s="54" t="s">
        <v>332</v>
      </c>
      <c r="G413" s="54"/>
      <c r="H413" s="54"/>
      <c r="I413" s="54"/>
      <c r="J413" s="55">
        <v>10000</v>
      </c>
      <c r="K413" s="55">
        <v>10000</v>
      </c>
      <c r="L413" s="55">
        <v>0</v>
      </c>
      <c r="M413" s="87">
        <v>0</v>
      </c>
    </row>
    <row r="414" spans="1:13" x14ac:dyDescent="0.2">
      <c r="A414" s="27"/>
      <c r="B414" s="27"/>
      <c r="C414" s="16"/>
      <c r="D414" s="16"/>
      <c r="E414" s="54">
        <v>32</v>
      </c>
      <c r="F414" s="54" t="s">
        <v>336</v>
      </c>
      <c r="G414" s="54"/>
      <c r="H414" s="54"/>
      <c r="I414" s="54"/>
      <c r="J414" s="55">
        <v>10000</v>
      </c>
      <c r="K414" s="55">
        <v>10000</v>
      </c>
      <c r="L414" s="55">
        <v>0</v>
      </c>
      <c r="M414" s="87">
        <v>0</v>
      </c>
    </row>
    <row r="415" spans="1:13" x14ac:dyDescent="0.2">
      <c r="A415" s="27"/>
      <c r="B415" s="27"/>
      <c r="C415" s="16"/>
      <c r="D415" s="16"/>
      <c r="E415" s="16">
        <v>323</v>
      </c>
      <c r="F415" s="16" t="s">
        <v>338</v>
      </c>
      <c r="G415" s="16"/>
      <c r="H415" s="16"/>
      <c r="I415" s="16"/>
      <c r="J415" s="25">
        <v>10000</v>
      </c>
      <c r="K415" s="25">
        <v>10000</v>
      </c>
      <c r="L415" s="25">
        <v>0</v>
      </c>
      <c r="M415" s="90">
        <v>0</v>
      </c>
    </row>
    <row r="416" spans="1:13" x14ac:dyDescent="0.2">
      <c r="A416" s="27"/>
      <c r="B416" s="27"/>
      <c r="C416" s="16"/>
      <c r="D416" s="16"/>
      <c r="E416" s="16">
        <v>3232</v>
      </c>
      <c r="F416" s="16" t="s">
        <v>527</v>
      </c>
      <c r="G416" s="16"/>
      <c r="H416" s="16"/>
      <c r="I416" s="16"/>
      <c r="J416" s="16"/>
      <c r="K416" s="16"/>
      <c r="L416" s="25">
        <v>0</v>
      </c>
      <c r="M416" s="90"/>
    </row>
    <row r="417" spans="1:13" x14ac:dyDescent="0.2">
      <c r="A417" s="27"/>
      <c r="B417" s="27"/>
      <c r="C417" s="16"/>
      <c r="D417" s="16"/>
      <c r="E417" s="16"/>
      <c r="F417" s="16"/>
      <c r="G417" s="16"/>
      <c r="H417" s="16"/>
      <c r="I417" s="16"/>
      <c r="J417" s="16"/>
      <c r="K417" s="16"/>
      <c r="L417" s="25"/>
      <c r="M417" s="90"/>
    </row>
    <row r="418" spans="1:13" x14ac:dyDescent="0.2">
      <c r="A418" s="61"/>
      <c r="B418" s="61"/>
      <c r="C418" s="62"/>
      <c r="D418" s="62"/>
      <c r="E418" s="62" t="s">
        <v>474</v>
      </c>
      <c r="F418" s="62"/>
      <c r="G418" s="62"/>
      <c r="H418" s="62"/>
      <c r="I418" s="62"/>
      <c r="J418" s="63">
        <v>18333500</v>
      </c>
      <c r="K418" s="63">
        <v>17133500</v>
      </c>
      <c r="L418" s="63">
        <f>SUM(L14,L60)</f>
        <v>2491017.2999999998</v>
      </c>
      <c r="M418" s="94">
        <f>SUM(L418/K418)</f>
        <v>0.14538870049902236</v>
      </c>
    </row>
    <row r="419" spans="1:13" x14ac:dyDescent="0.2">
      <c r="A419" s="27"/>
      <c r="B419" s="27"/>
      <c r="C419" s="16"/>
      <c r="D419" s="16"/>
      <c r="E419" s="16"/>
      <c r="F419" s="16"/>
      <c r="G419" s="16"/>
      <c r="H419" s="16"/>
      <c r="I419" s="16"/>
      <c r="J419" s="16"/>
      <c r="K419" s="16"/>
      <c r="L419" s="16"/>
    </row>
    <row r="421" spans="1:13" x14ac:dyDescent="0.2">
      <c r="A421" s="82"/>
      <c r="B421" s="82"/>
      <c r="C421" s="81"/>
      <c r="D421" s="81" t="s">
        <v>475</v>
      </c>
      <c r="E421" s="81"/>
      <c r="F421" s="81"/>
      <c r="G421" s="81"/>
      <c r="H421" s="81"/>
      <c r="I421" s="81"/>
      <c r="J421" s="81"/>
      <c r="K421" s="81"/>
      <c r="L421" s="81"/>
      <c r="M421" s="77"/>
    </row>
    <row r="422" spans="1:13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</row>
    <row r="423" spans="1:13" x14ac:dyDescent="0.2">
      <c r="A423" s="81"/>
      <c r="B423" s="81"/>
      <c r="C423" s="81"/>
      <c r="D423" s="81"/>
      <c r="E423" s="81" t="s">
        <v>476</v>
      </c>
      <c r="F423" s="81"/>
      <c r="G423" s="81"/>
      <c r="H423" s="81"/>
      <c r="I423" s="81"/>
      <c r="J423" s="81"/>
      <c r="K423" s="81"/>
      <c r="L423" s="81" t="s">
        <v>477</v>
      </c>
      <c r="M423" s="77"/>
    </row>
    <row r="424" spans="1:13" x14ac:dyDescent="0.2">
      <c r="A424" s="78" t="s">
        <v>478</v>
      </c>
      <c r="B424" s="78"/>
      <c r="C424" s="78"/>
      <c r="D424" s="78"/>
      <c r="E424" s="78">
        <v>2019</v>
      </c>
      <c r="F424" s="78"/>
      <c r="G424" s="78"/>
      <c r="H424" s="78"/>
      <c r="I424" s="78"/>
      <c r="J424" s="78"/>
      <c r="K424" s="78"/>
      <c r="L424" s="78">
        <v>2019</v>
      </c>
      <c r="M424" s="79">
        <f t="shared" ref="M421:M432" si="6">SUM(L424/E424)</f>
        <v>1</v>
      </c>
    </row>
    <row r="425" spans="1:13" x14ac:dyDescent="0.2">
      <c r="A425" s="16">
        <v>1</v>
      </c>
      <c r="B425" s="16" t="s">
        <v>479</v>
      </c>
      <c r="C425" s="16"/>
      <c r="D425" s="16"/>
      <c r="E425" s="25">
        <v>1729000</v>
      </c>
      <c r="F425" s="16"/>
      <c r="G425" s="16"/>
      <c r="H425" s="16"/>
      <c r="I425" s="16"/>
      <c r="J425" s="16"/>
      <c r="K425" s="16"/>
      <c r="L425" s="25">
        <v>1278145.29</v>
      </c>
      <c r="M425" s="211">
        <f t="shared" si="6"/>
        <v>0.73923961249277037</v>
      </c>
    </row>
    <row r="426" spans="1:13" x14ac:dyDescent="0.2">
      <c r="A426" s="16">
        <v>2</v>
      </c>
      <c r="B426" s="16" t="s">
        <v>480</v>
      </c>
      <c r="C426" s="16"/>
      <c r="D426" s="16"/>
      <c r="E426" s="25">
        <v>304500</v>
      </c>
      <c r="F426" s="16"/>
      <c r="G426" s="16"/>
      <c r="H426" s="16"/>
      <c r="I426" s="16"/>
      <c r="J426" s="16"/>
      <c r="K426" s="16"/>
      <c r="L426" s="25">
        <f>SUM(L67)</f>
        <v>251767.2</v>
      </c>
      <c r="M426" s="211">
        <f t="shared" si="6"/>
        <v>0.82682167487684732</v>
      </c>
    </row>
    <row r="427" spans="1:13" x14ac:dyDescent="0.2">
      <c r="A427" s="16">
        <v>3</v>
      </c>
      <c r="B427" s="16" t="s">
        <v>481</v>
      </c>
      <c r="C427" s="16"/>
      <c r="D427" s="16"/>
      <c r="E427" s="25">
        <v>590000</v>
      </c>
      <c r="F427" s="16"/>
      <c r="G427" s="16"/>
      <c r="H427" s="16"/>
      <c r="I427" s="16"/>
      <c r="J427" s="16"/>
      <c r="K427" s="16"/>
      <c r="L427" s="25">
        <f>SUM(L258,L391)</f>
        <v>277805.78000000003</v>
      </c>
      <c r="M427" s="211">
        <f t="shared" si="6"/>
        <v>0.47085725423728819</v>
      </c>
    </row>
    <row r="428" spans="1:13" x14ac:dyDescent="0.2">
      <c r="A428" s="16">
        <v>4</v>
      </c>
      <c r="B428" s="16" t="s">
        <v>482</v>
      </c>
      <c r="C428" s="16"/>
      <c r="D428" s="16"/>
      <c r="E428" s="25">
        <v>14210000</v>
      </c>
      <c r="F428" s="16"/>
      <c r="G428" s="16"/>
      <c r="H428" s="16"/>
      <c r="I428" s="16"/>
      <c r="J428" s="16"/>
      <c r="K428" s="16"/>
      <c r="L428" s="25">
        <f>SUM(L21,L112,L184,L224,L315,L390,258)</f>
        <v>683299.02999999991</v>
      </c>
      <c r="M428" s="211">
        <f t="shared" si="6"/>
        <v>4.8085786769880359E-2</v>
      </c>
    </row>
    <row r="429" spans="1:13" x14ac:dyDescent="0.2">
      <c r="A429" s="16">
        <v>5</v>
      </c>
      <c r="B429" s="16" t="s">
        <v>483</v>
      </c>
      <c r="C429" s="16"/>
      <c r="D429" s="16"/>
      <c r="E429" s="16">
        <v>0</v>
      </c>
      <c r="F429" s="16"/>
      <c r="G429" s="16"/>
      <c r="H429" s="16"/>
      <c r="I429" s="16"/>
      <c r="J429" s="16"/>
      <c r="K429" s="16"/>
      <c r="L429" s="25">
        <v>0</v>
      </c>
      <c r="M429" s="211">
        <v>0</v>
      </c>
    </row>
    <row r="430" spans="1:13" x14ac:dyDescent="0.2">
      <c r="A430" s="16">
        <v>6</v>
      </c>
      <c r="B430" s="16" t="s">
        <v>484</v>
      </c>
      <c r="C430" s="16"/>
      <c r="D430" s="16"/>
      <c r="E430" s="25">
        <v>100000</v>
      </c>
      <c r="F430" s="16"/>
      <c r="G430" s="16"/>
      <c r="H430" s="16"/>
      <c r="I430" s="16"/>
      <c r="J430" s="16"/>
      <c r="K430" s="16"/>
      <c r="L430" s="25">
        <v>0</v>
      </c>
      <c r="M430" s="211">
        <v>0</v>
      </c>
    </row>
    <row r="431" spans="1:13" x14ac:dyDescent="0.2">
      <c r="A431" s="16">
        <v>7</v>
      </c>
      <c r="B431" s="16" t="s">
        <v>485</v>
      </c>
      <c r="C431" s="16"/>
      <c r="D431" s="16"/>
      <c r="E431" s="25">
        <v>1400000</v>
      </c>
      <c r="F431" s="16"/>
      <c r="G431" s="16"/>
      <c r="H431" s="16"/>
      <c r="I431" s="16"/>
      <c r="J431" s="16"/>
      <c r="K431" s="16"/>
      <c r="L431" s="25">
        <v>0</v>
      </c>
      <c r="M431" s="211">
        <f t="shared" si="6"/>
        <v>0</v>
      </c>
    </row>
    <row r="432" spans="1:13" x14ac:dyDescent="0.2">
      <c r="A432" s="78"/>
      <c r="B432" s="78" t="s">
        <v>486</v>
      </c>
      <c r="C432" s="78"/>
      <c r="D432" s="78"/>
      <c r="E432" s="80">
        <v>18333500</v>
      </c>
      <c r="F432" s="78"/>
      <c r="G432" s="78"/>
      <c r="H432" s="78"/>
      <c r="I432" s="78"/>
      <c r="J432" s="78"/>
      <c r="K432" s="78"/>
      <c r="L432" s="80">
        <f>SUM(L425:L431)</f>
        <v>2491017.2999999998</v>
      </c>
      <c r="M432" s="212">
        <f t="shared" si="6"/>
        <v>0.13587243570512994</v>
      </c>
    </row>
  </sheetData>
  <mergeCells count="5">
    <mergeCell ref="A1:B1"/>
    <mergeCell ref="A2:B2"/>
    <mergeCell ref="A3:B3"/>
    <mergeCell ref="A4:B4"/>
    <mergeCell ref="A5:B5"/>
  </mergeCells>
  <pageMargins left="0.74803149606299213" right="0.74803149606299213" top="0.98425196850393704" bottom="0.98425196850393704" header="0.51181102362204722" footer="0.51181102362204722"/>
  <pageSetup scale="70" orientation="landscape" horizontalDpi="300" verticalDpi="300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4FB4-2C28-482F-93CB-B61283DB5F6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Preberina</dc:creator>
  <cp:lastModifiedBy>Korisnik</cp:lastModifiedBy>
  <cp:lastPrinted>2019-10-30T12:08:00Z</cp:lastPrinted>
  <dcterms:created xsi:type="dcterms:W3CDTF">2019-04-30T08:06:24Z</dcterms:created>
  <dcterms:modified xsi:type="dcterms:W3CDTF">2019-10-30T12:24:38Z</dcterms:modified>
</cp:coreProperties>
</file>